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67D312A0-0D83-49F9-A5C2-A14B4004B980}" xr6:coauthVersionLast="46" xr6:coauthVersionMax="46" xr10:uidLastSave="{00000000-0000-0000-0000-000000000000}"/>
  <bookViews>
    <workbookView xWindow="-108" yWindow="-108" windowWidth="23256" windowHeight="12576" firstSheet="12" activeTab="19" xr2:uid="{00000000-000D-0000-FFFF-FFFF00000000}"/>
  </bookViews>
  <sheets>
    <sheet name="03.11.2025." sheetId="1" r:id="rId1"/>
    <sheet name="04.11.2025." sheetId="2" r:id="rId2"/>
    <sheet name="05.11.2025." sheetId="3" r:id="rId3"/>
    <sheet name="06.11.2025." sheetId="4" r:id="rId4"/>
    <sheet name="07.11.2025." sheetId="5" r:id="rId5"/>
    <sheet name="08.11.2025." sheetId="6" r:id="rId6"/>
    <sheet name="10.11.2025." sheetId="7" r:id="rId7"/>
    <sheet name="12.11.2025." sheetId="8" r:id="rId8"/>
    <sheet name="13.11.2025." sheetId="9" r:id="rId9"/>
    <sheet name="14.11.2025." sheetId="10" r:id="rId10"/>
    <sheet name="17.11.2025." sheetId="11" r:id="rId11"/>
    <sheet name="18.11.2025." sheetId="12" r:id="rId12"/>
    <sheet name="19.11.2025." sheetId="13" r:id="rId13"/>
    <sheet name="20.11.2025." sheetId="14" r:id="rId14"/>
    <sheet name="21.11.2025." sheetId="15" r:id="rId15"/>
    <sheet name="24.11.2025." sheetId="16" r:id="rId16"/>
    <sheet name="25.11.2025." sheetId="17" r:id="rId17"/>
    <sheet name="26.11.2025." sheetId="18" r:id="rId18"/>
    <sheet name="27.11.2025." sheetId="19" r:id="rId19"/>
    <sheet name="28.11.2025." sheetId="20" r:id="rId2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0" l="1"/>
  <c r="C7" i="20" s="1"/>
  <c r="D91" i="19"/>
  <c r="D90" i="19"/>
  <c r="D86" i="19"/>
  <c r="D87" i="19" s="1"/>
  <c r="D79" i="19"/>
  <c r="D76" i="19"/>
  <c r="D73" i="19"/>
  <c r="D70" i="19"/>
  <c r="D67" i="19"/>
  <c r="D61" i="19"/>
  <c r="D58" i="19"/>
  <c r="D47" i="19"/>
  <c r="D40" i="19"/>
  <c r="D22" i="19"/>
  <c r="C10" i="18"/>
  <c r="C11" i="18" s="1"/>
  <c r="C82" i="17"/>
  <c r="C76" i="17"/>
  <c r="C53" i="17"/>
  <c r="C22" i="17"/>
  <c r="C19" i="17"/>
  <c r="C16" i="17"/>
  <c r="C12" i="17"/>
  <c r="C8" i="17"/>
  <c r="C77" i="17" l="1"/>
  <c r="C83" i="17" s="1"/>
  <c r="C9" i="15" l="1"/>
  <c r="C6" i="15"/>
  <c r="C6" i="14"/>
  <c r="C7" i="14" s="1"/>
  <c r="D73" i="13"/>
  <c r="D72" i="13"/>
  <c r="D69" i="13"/>
  <c r="D66" i="13"/>
  <c r="D62" i="13"/>
  <c r="D58" i="13"/>
  <c r="D52" i="13"/>
  <c r="D46" i="13"/>
  <c r="D40" i="13"/>
  <c r="D19" i="13"/>
  <c r="C7" i="12"/>
  <c r="C6" i="12"/>
  <c r="C10" i="11"/>
  <c r="C7" i="11"/>
  <c r="C6" i="10"/>
  <c r="C7" i="10" s="1"/>
  <c r="C42" i="9"/>
  <c r="C41" i="9"/>
  <c r="C38" i="9"/>
  <c r="C23" i="8"/>
  <c r="C54" i="8"/>
  <c r="C51" i="8"/>
  <c r="C43" i="8"/>
  <c r="C40" i="8"/>
  <c r="C37" i="8"/>
  <c r="C30" i="8"/>
  <c r="C26" i="8"/>
  <c r="C18" i="8"/>
  <c r="C36" i="7"/>
  <c r="C31" i="7"/>
  <c r="C35" i="7"/>
  <c r="C6" i="6"/>
  <c r="C7" i="6" s="1"/>
  <c r="C43" i="5"/>
  <c r="C10" i="15" l="1"/>
  <c r="C11" i="11"/>
  <c r="C44" i="8"/>
  <c r="C55" i="8" s="1"/>
  <c r="C36" i="5"/>
  <c r="C33" i="5"/>
  <c r="C30" i="5"/>
  <c r="C25" i="5"/>
  <c r="C21" i="5"/>
  <c r="C17" i="5"/>
  <c r="C13" i="5"/>
  <c r="C44" i="5" s="1"/>
  <c r="C8" i="5"/>
  <c r="C9" i="4" l="1"/>
  <c r="C10" i="4" s="1"/>
  <c r="C35" i="3"/>
  <c r="C27" i="3"/>
  <c r="C17" i="3"/>
  <c r="C14" i="3"/>
  <c r="C8" i="2"/>
  <c r="C7" i="2"/>
  <c r="C77" i="1"/>
  <c r="C70" i="1"/>
  <c r="C76" i="1"/>
  <c r="C65" i="1"/>
  <c r="C50" i="1"/>
  <c r="C54" i="1"/>
  <c r="C41" i="1"/>
  <c r="C47" i="1"/>
  <c r="C44" i="1"/>
  <c r="C37" i="1"/>
  <c r="C28" i="1"/>
  <c r="C19" i="1"/>
  <c r="C16" i="1"/>
  <c r="C13" i="1"/>
  <c r="C28" i="3" l="1"/>
  <c r="C36" i="3" s="1"/>
  <c r="C66" i="1"/>
</calcChain>
</file>

<file path=xl/sharedStrings.xml><?xml version="1.0" encoding="utf-8"?>
<sst xmlns="http://schemas.openxmlformats.org/spreadsheetml/2006/main" count="635" uniqueCount="323">
  <si>
    <t xml:space="preserve">ISPLATE SA BUDŽETSKOG RAČUNA PO </t>
  </si>
  <si>
    <t xml:space="preserve">NAMENAMA I DOBAVLJAČIMA </t>
  </si>
  <si>
    <t xml:space="preserve">RFZO-DIREKTNA PLAĆANJA </t>
  </si>
  <si>
    <t>1. LEK</t>
  </si>
  <si>
    <t xml:space="preserve">AMICUS </t>
  </si>
  <si>
    <t xml:space="preserve">FARMALOGIST </t>
  </si>
  <si>
    <t>INOPHARM</t>
  </si>
  <si>
    <t>MAGNA</t>
  </si>
  <si>
    <t>MEDICA LINEA</t>
  </si>
  <si>
    <t xml:space="preserve">PHOENIX PHARMA </t>
  </si>
  <si>
    <t>SOPHARMA</t>
  </si>
  <si>
    <t xml:space="preserve">VEGA </t>
  </si>
  <si>
    <t>UKUPNO LEK</t>
  </si>
  <si>
    <t xml:space="preserve">2.HEMOFILIJA </t>
  </si>
  <si>
    <t>PFIZER</t>
  </si>
  <si>
    <t>UKUPNO  HEMOFILIJA</t>
  </si>
  <si>
    <t>3.HEMODIJALIZA</t>
  </si>
  <si>
    <t xml:space="preserve">MAGNA PHARMACIA </t>
  </si>
  <si>
    <t>UKUPNO HEMODIJALIZA</t>
  </si>
  <si>
    <t>4.CITOSTATICI</t>
  </si>
  <si>
    <t>UKUPNO CITOSTATICI</t>
  </si>
  <si>
    <t xml:space="preserve">5.LEK C LISTA </t>
  </si>
  <si>
    <t xml:space="preserve">UKUPNO LEK C LISTA </t>
  </si>
  <si>
    <t>6.ENERGENTI</t>
  </si>
  <si>
    <t>CESTOR VEKS</t>
  </si>
  <si>
    <t>UKUPNO ENERGENTI</t>
  </si>
  <si>
    <t xml:space="preserve">7.UM IMPLATANTI </t>
  </si>
  <si>
    <t xml:space="preserve">MAYMEDICA </t>
  </si>
  <si>
    <t xml:space="preserve">UKUPNO UM IMPLATANTI </t>
  </si>
  <si>
    <t>8.UGR.MAT.ORTOPEDIJA</t>
  </si>
  <si>
    <t>MAKLER</t>
  </si>
  <si>
    <t>UKUPNO  URG.MAT.ORTOPEDIJA</t>
  </si>
  <si>
    <t>UKUPNO DIREKTNA PLAĆANJA</t>
  </si>
  <si>
    <t>UKUPNO</t>
  </si>
  <si>
    <t>03.11.2025.</t>
  </si>
  <si>
    <t>MEDIKUNION</t>
  </si>
  <si>
    <t>PROTON</t>
  </si>
  <si>
    <t>PHARMA SWISS</t>
  </si>
  <si>
    <t>EPS</t>
  </si>
  <si>
    <t>TEHNOMED</t>
  </si>
  <si>
    <t>9.UM OSTALO</t>
  </si>
  <si>
    <t>UKUPNO UM OSTALO</t>
  </si>
  <si>
    <t>10.PACE MAKER</t>
  </si>
  <si>
    <t>GOSPER</t>
  </si>
  <si>
    <t>MEDTRONIC</t>
  </si>
  <si>
    <t>ETER MEDICAL</t>
  </si>
  <si>
    <t>FLORA COMERC</t>
  </si>
  <si>
    <t>FUTURA PH</t>
  </si>
  <si>
    <t>MEDIV</t>
  </si>
  <si>
    <t>PROFESIONAL</t>
  </si>
  <si>
    <t>SOUL MEDICAL</t>
  </si>
  <si>
    <t>VICOR</t>
  </si>
  <si>
    <t>11.SAN MATERIJAL</t>
  </si>
  <si>
    <t>2.KRV</t>
  </si>
  <si>
    <t>3.OSTALO PL</t>
  </si>
  <si>
    <t>UKUPNO  OSTALO PL</t>
  </si>
  <si>
    <t>UKUPNO KRV</t>
  </si>
  <si>
    <t>DIJAKFARM</t>
  </si>
  <si>
    <t>MAGNO FARMACIJA</t>
  </si>
  <si>
    <t>ZARADA</t>
  </si>
  <si>
    <t>VANSTANDARDNE</t>
  </si>
  <si>
    <t>SINDIKAT</t>
  </si>
  <si>
    <t>ALFRED ZARADA</t>
  </si>
  <si>
    <t>04.11.2025.</t>
  </si>
  <si>
    <t>1.OSTALO PL</t>
  </si>
  <si>
    <t>UZT PROVIZIJA</t>
  </si>
  <si>
    <t>05.11.2025.</t>
  </si>
  <si>
    <t>OMNI MEDICAL</t>
  </si>
  <si>
    <t>LAYON</t>
  </si>
  <si>
    <t>B BRAUN</t>
  </si>
  <si>
    <t>1. REAGENSI</t>
  </si>
  <si>
    <t>EAST</t>
  </si>
  <si>
    <t>EUROMEDICINA</t>
  </si>
  <si>
    <t>GALEN FOKUS</t>
  </si>
  <si>
    <t>PROMEDIA</t>
  </si>
  <si>
    <t>YUNCOM</t>
  </si>
  <si>
    <t>UKUPNO REAGENS</t>
  </si>
  <si>
    <t>2.STENTOVI</t>
  </si>
  <si>
    <t>PROSPERA</t>
  </si>
  <si>
    <t>UKUPNO  STENTOVI</t>
  </si>
  <si>
    <t>3.SAN MATERIJAL</t>
  </si>
  <si>
    <t>2.OSTALO PL</t>
  </si>
  <si>
    <t>SOLIDARNA SMRT</t>
  </si>
  <si>
    <t>SOLIDARNA DETE</t>
  </si>
  <si>
    <t>SOLIDARNA BOLEST</t>
  </si>
  <si>
    <t>MEDICINSKI FAK BG I NS</t>
  </si>
  <si>
    <t>06.11.2025.</t>
  </si>
  <si>
    <t>PUTNI TROSAK</t>
  </si>
  <si>
    <t>OTPREMNINA</t>
  </si>
  <si>
    <t>BEOLEK APV</t>
  </si>
  <si>
    <t>STIGA</t>
  </si>
  <si>
    <t>ZAVOD ZA JAVNO ZDRAVLJE</t>
  </si>
  <si>
    <t>UNI-CHEM</t>
  </si>
  <si>
    <t>07.11.2025.</t>
  </si>
  <si>
    <t xml:space="preserve">1. ISHRANA  09-2025-2 -RFZO TRANSFERI </t>
  </si>
  <si>
    <t xml:space="preserve">ILLI GROUP </t>
  </si>
  <si>
    <t>UKUPNO ISHRANA</t>
  </si>
  <si>
    <t xml:space="preserve">2. REGAENSI 09-2025-2 -RFZO TRANSFERI </t>
  </si>
  <si>
    <t xml:space="preserve">BIOGNOST S </t>
  </si>
  <si>
    <t xml:space="preserve">PROMEDIA </t>
  </si>
  <si>
    <t xml:space="preserve">UKUPNO REAGENSI </t>
  </si>
  <si>
    <t xml:space="preserve">3.UGR.MAT.ORTOPEDIJA 09-2025-2 -RFZO TRANSFERI </t>
  </si>
  <si>
    <t>NARCISSUS ADA</t>
  </si>
  <si>
    <t>MARK MEDICAL</t>
  </si>
  <si>
    <t>UKUPNO UGR.MAT.ORTOPEDIJA</t>
  </si>
  <si>
    <t xml:space="preserve">4. HEMODIJALIZA  09-2025-2 -RFZO TRANSFERI </t>
  </si>
  <si>
    <t>FARMALOGIST</t>
  </si>
  <si>
    <t>MEDICON DEČ</t>
  </si>
  <si>
    <t xml:space="preserve">5. UGR.MAT.OSTALO 09-2025-2-RFZO TRANSFERI </t>
  </si>
  <si>
    <t>ECOTRADE</t>
  </si>
  <si>
    <t xml:space="preserve">UKUPNO UGR MAT. OSTALO </t>
  </si>
  <si>
    <t xml:space="preserve">KNEZ PETROL </t>
  </si>
  <si>
    <t xml:space="preserve">TOPLANA </t>
  </si>
  <si>
    <t>MESSER</t>
  </si>
  <si>
    <t xml:space="preserve">                                                                     IZRADIO   _____________________________</t>
  </si>
  <si>
    <t>UKUPNO LEK VAN UGOVORA</t>
  </si>
  <si>
    <t xml:space="preserve">                                                                    KONTROLISAO  _________________________</t>
  </si>
  <si>
    <t xml:space="preserve">UKUPNO LEK LISTE U SZZ </t>
  </si>
  <si>
    <t xml:space="preserve">                                                                    SAGLASAN         _________________________</t>
  </si>
  <si>
    <t xml:space="preserve">                                                                   ODOBRIO PLAĆANJE  ____________________</t>
  </si>
  <si>
    <t>UKUPNO OSTALO PL</t>
  </si>
  <si>
    <t xml:space="preserve">6. ENERGENTI 10-2025-1-RFZO TRANSFERI </t>
  </si>
  <si>
    <t xml:space="preserve">7. LEK VAN UGOVORA 09-2025-RFZO TRANSFERI </t>
  </si>
  <si>
    <t xml:space="preserve">8. LEK LISTE U SZZ 09-2025-RFZO TRANSFERI </t>
  </si>
  <si>
    <t xml:space="preserve">9.OSTALO PL </t>
  </si>
  <si>
    <t>OMT DNEVNICE</t>
  </si>
  <si>
    <t>OMT DNEVNICE - PARTICIPACIJA</t>
  </si>
  <si>
    <t>JUBILARNE NAGRADE 10.2025</t>
  </si>
  <si>
    <t>POVRAT ZARADE FAZEKAŠ</t>
  </si>
  <si>
    <t>08.11.2025.</t>
  </si>
  <si>
    <t>10.11.2025.</t>
  </si>
  <si>
    <t>RAZLIKA ZARADE 10.2025.</t>
  </si>
  <si>
    <t>1. OTM 09.2025.-2</t>
  </si>
  <si>
    <t>UKUPNO  OTM</t>
  </si>
  <si>
    <t>APOTEKARSKA USTANOVA GALENA LAB</t>
  </si>
  <si>
    <t>BIOGNOST S</t>
  </si>
  <si>
    <t>BIROMARKET BM DOO</t>
  </si>
  <si>
    <t>BL VISION EXPERTS DOO</t>
  </si>
  <si>
    <t>DRAGER TEHNIKA MEDICAL BEOGRAD</t>
  </si>
  <si>
    <t>DUNAVPLAST</t>
  </si>
  <si>
    <t>ELECOM SISTEMd.o.o.</t>
  </si>
  <si>
    <t>ENGEL DOO</t>
  </si>
  <si>
    <t>EUROMEDICINA NOVI SAD</t>
  </si>
  <si>
    <t>FEHER I OSTALI D.O.O.</t>
  </si>
  <si>
    <t>FITIŠ-JU</t>
  </si>
  <si>
    <t>FLORA KOMERC DOO</t>
  </si>
  <si>
    <t>GIGATRON DOO</t>
  </si>
  <si>
    <t>IBREA d.o.o.</t>
  </si>
  <si>
    <t>JAVNO PREDUZEĆE "POŠTA SRBIJE"    BEOGRAD</t>
  </si>
  <si>
    <t xml:space="preserve"> KOMAZEC doo</t>
  </si>
  <si>
    <t xml:space="preserve"> MED.FAK.UNIVERZITET NOVI SAD</t>
  </si>
  <si>
    <t>MEDICOM DOO ŠABAC</t>
  </si>
  <si>
    <t>REMONDIS MEDISON</t>
  </si>
  <si>
    <t>TUTORIĆ DOO</t>
  </si>
  <si>
    <t>VELEBIT DOO</t>
  </si>
  <si>
    <t>VETERINARSKI ZAVOD SUBOTICA</t>
  </si>
  <si>
    <t>VOLAN SUBOTICA</t>
  </si>
  <si>
    <t>ČISTOĆA I ZELENILO JKP</t>
  </si>
  <si>
    <t>12.11.2025.</t>
  </si>
  <si>
    <t>ADOC</t>
  </si>
  <si>
    <t>AMICUS</t>
  </si>
  <si>
    <t>BEOHEM</t>
  </si>
  <si>
    <t>BEOMEDICA</t>
  </si>
  <si>
    <t>BOEHRINGER</t>
  </si>
  <si>
    <t>MEDICOM</t>
  </si>
  <si>
    <t>7.PACE MAKER</t>
  </si>
  <si>
    <t>UKUPNO PACE MAKER</t>
  </si>
  <si>
    <t>2.LEK</t>
  </si>
  <si>
    <t>MED FAKULTET BG</t>
  </si>
  <si>
    <t>INO-PHARM</t>
  </si>
  <si>
    <t>SALUS INTER</t>
  </si>
  <si>
    <t>BEOCOMPAS</t>
  </si>
  <si>
    <t>13.11.2025.</t>
  </si>
  <si>
    <t xml:space="preserve">1. SANITET 09-2025-2 -RFZO TRANSFERI </t>
  </si>
  <si>
    <t>ADOC DOO</t>
  </si>
  <si>
    <t>AKO MED BGD</t>
  </si>
  <si>
    <t>AMG PHARM DOO</t>
  </si>
  <si>
    <t>AMICUS SRB D.O.O.</t>
  </si>
  <si>
    <t>APTUS DOO BEOGRAD</t>
  </si>
  <si>
    <t>B.BRAUN ADRIA RSRB DOO</t>
  </si>
  <si>
    <t>BIOTEC MEDICAL doo</t>
  </si>
  <si>
    <t>DIACOR DOO</t>
  </si>
  <si>
    <t>ECOTRADE BG D.O.O.</t>
  </si>
  <si>
    <t>GOSPER DOO</t>
  </si>
  <si>
    <t>KARDIOMED doo</t>
  </si>
  <si>
    <t>LAVIEFARM DOO</t>
  </si>
  <si>
    <t>LOMBARDA H DOO</t>
  </si>
  <si>
    <t>MAGLOVAC DOO</t>
  </si>
  <si>
    <t>MAGNA PHARMACIA</t>
  </si>
  <si>
    <t>MARK MEDICAL DOO</t>
  </si>
  <si>
    <t>MAYMEDICA D.O.O.</t>
  </si>
  <si>
    <t>MEDICA LINEA PHARM</t>
  </si>
  <si>
    <t>MEDISAL DOO</t>
  </si>
  <si>
    <t>MESSER-TEHNOGAS AD</t>
  </si>
  <si>
    <t>NEOMEDICA N.S.</t>
  </si>
  <si>
    <t>PAN STAR DOO NOVI SAD</t>
  </si>
  <si>
    <t>PHOENIX PHARMA DOO</t>
  </si>
  <si>
    <t>SANOMED DOO</t>
  </si>
  <si>
    <t>SINOFARM DOO</t>
  </si>
  <si>
    <t>SN MEDIC DOO</t>
  </si>
  <si>
    <t>SUPERLAB</t>
  </si>
  <si>
    <t>TIM CO D.O.O. BEOGRAD</t>
  </si>
  <si>
    <t>VICOR DOO</t>
  </si>
  <si>
    <t>UKUPNO SANITET</t>
  </si>
  <si>
    <t xml:space="preserve">UZT PROVIZIJA </t>
  </si>
  <si>
    <t>14.11.2025.</t>
  </si>
  <si>
    <t>17.11.2025.</t>
  </si>
  <si>
    <t>ZARADA 11.2025.-1</t>
  </si>
  <si>
    <t>1. KRV 10.2025.-2</t>
  </si>
  <si>
    <t>UKUPNO  KRV</t>
  </si>
  <si>
    <t>DIAHEM</t>
  </si>
  <si>
    <t>TEAMEDICAL</t>
  </si>
  <si>
    <t>18.11.2025.</t>
  </si>
  <si>
    <t>19.11.2025.</t>
  </si>
  <si>
    <t>DIREKTNA PLAĆANJA</t>
  </si>
  <si>
    <t xml:space="preserve">1.LEK  </t>
  </si>
  <si>
    <t xml:space="preserve"> FARMALOGIST DOO</t>
  </si>
  <si>
    <t xml:space="preserve"> INO-PHARM D.O.O.</t>
  </si>
  <si>
    <t xml:space="preserve"> INPHARM CO DOO</t>
  </si>
  <si>
    <t xml:space="preserve"> MEDICA LINEA PHARM</t>
  </si>
  <si>
    <t>MEDIKUNION DOO</t>
  </si>
  <si>
    <t>SOPHARMA TRADING</t>
  </si>
  <si>
    <t>VEGA</t>
  </si>
  <si>
    <t>2.SANITET</t>
  </si>
  <si>
    <t>ATAN MARK D.O.O.</t>
  </si>
  <si>
    <t>CIS MEDICAL doo BG</t>
  </si>
  <si>
    <t>ETER&amp;MEDICAL  11doo</t>
  </si>
  <si>
    <t xml:space="preserve"> FLORA KOMERC DOO</t>
  </si>
  <si>
    <t>FUTURE PHARM</t>
  </si>
  <si>
    <t xml:space="preserve"> GOSPER DOO</t>
  </si>
  <si>
    <t xml:space="preserve"> HUMANIS DOO BEOGRAD-ZVEZDARA</t>
  </si>
  <si>
    <t>INEL MEDIK VP D.O.O. BEOGRAD</t>
  </si>
  <si>
    <t>LAYON DOO</t>
  </si>
  <si>
    <t xml:space="preserve"> OMNI MEDIKAL D.O.O.</t>
  </si>
  <si>
    <t xml:space="preserve"> PROFESIONAL MEDIC doo VINČA</t>
  </si>
  <si>
    <t xml:space="preserve"> VICOR DOO</t>
  </si>
  <si>
    <t xml:space="preserve"> ZOREX PHARMA D.O.O.</t>
  </si>
  <si>
    <t xml:space="preserve">3.CITOSTATICI </t>
  </si>
  <si>
    <t xml:space="preserve">4.LEK C LISTA  </t>
  </si>
  <si>
    <t xml:space="preserve">5.STENTOVI </t>
  </si>
  <si>
    <t xml:space="preserve">HERMES PHARMA </t>
  </si>
  <si>
    <t>MEGAPHARM</t>
  </si>
  <si>
    <t>NEOMEDICA</t>
  </si>
  <si>
    <t xml:space="preserve">SOUL MEDICAL </t>
  </si>
  <si>
    <t xml:space="preserve">UKUPNO STENTOVI </t>
  </si>
  <si>
    <t>6.HEMODIJALIZA</t>
  </si>
  <si>
    <t>ORTHOAID</t>
  </si>
  <si>
    <t>UKUPNO UM IMPLATANTI</t>
  </si>
  <si>
    <t xml:space="preserve">8. HEMOFILIJA  </t>
  </si>
  <si>
    <t>UKUPNO HEMOFILIJA</t>
  </si>
  <si>
    <t>9. GRAFTOVI</t>
  </si>
  <si>
    <t xml:space="preserve">UKUPNO GRAFTOVI </t>
  </si>
  <si>
    <t xml:space="preserve">UKUPNO DIREKTNA PLAĆANJA </t>
  </si>
  <si>
    <t>20.11.2025.</t>
  </si>
  <si>
    <t>21.11.2025.</t>
  </si>
  <si>
    <t>1. APV</t>
  </si>
  <si>
    <t>RTG TIM</t>
  </si>
  <si>
    <t>UKUPNO  RTG TIM</t>
  </si>
  <si>
    <t>24.11.2025.</t>
  </si>
  <si>
    <t>25.11.2025.</t>
  </si>
  <si>
    <t xml:space="preserve">1. ISHRANA  10-2025-1 -RFZO TRANSFERI </t>
  </si>
  <si>
    <t xml:space="preserve">LA FANTANA </t>
  </si>
  <si>
    <t xml:space="preserve">2. REGAENSI 10-2025-1 -RFZO TRANSFERI </t>
  </si>
  <si>
    <t xml:space="preserve">3.UGR.MAT.ORTOPEDIJA 10-2025-1 -RFZO TRANSFERI </t>
  </si>
  <si>
    <t xml:space="preserve">4. HEMODIJALIZA  10-2025-1 -RFZO TRANSFERI </t>
  </si>
  <si>
    <t xml:space="preserve">5. LEK D LISTA   10-2025-1 -RFZO TRANSFERI </t>
  </si>
  <si>
    <t xml:space="preserve">INO-PHARM </t>
  </si>
  <si>
    <t xml:space="preserve">UKUPNO LEK D LISTA </t>
  </si>
  <si>
    <t xml:space="preserve">6.OTM  10-2025-1 -RFZO TRANSFERI </t>
  </si>
  <si>
    <t>A1</t>
  </si>
  <si>
    <t xml:space="preserve"> BEOHEM-3 DOO</t>
  </si>
  <si>
    <t xml:space="preserve"> BIOGNOST S</t>
  </si>
  <si>
    <t>BUS COMPUTERS DOO</t>
  </si>
  <si>
    <t>DIMNIČAR SUBOTICA JKP</t>
  </si>
  <si>
    <t xml:space="preserve"> ENGEL DOO</t>
  </si>
  <si>
    <t xml:space="preserve"> GENERALI OSIGURANJE</t>
  </si>
  <si>
    <t xml:space="preserve"> INSLAB doo</t>
  </si>
  <si>
    <t xml:space="preserve"> INTERMEDIKAL</t>
  </si>
  <si>
    <t>KOMAZEC doo</t>
  </si>
  <si>
    <t>MED.FAK.UNIVERZITET BEOGRADU</t>
  </si>
  <si>
    <t xml:space="preserve"> MEDALEX DOO ZEMUN - BG</t>
  </si>
  <si>
    <t xml:space="preserve"> MEDICOM DOO ŠABAC</t>
  </si>
  <si>
    <t xml:space="preserve"> TELEKOM SRBIJA</t>
  </si>
  <si>
    <t>TRIGLAV OSIGURANJE ADO BG</t>
  </si>
  <si>
    <t xml:space="preserve"> TRIVAX VV DOO</t>
  </si>
  <si>
    <t xml:space="preserve"> TUTORIĆ DOO</t>
  </si>
  <si>
    <t xml:space="preserve"> VELEBIT DOO</t>
  </si>
  <si>
    <t xml:space="preserve"> VLANIX DOO  SUBOTICA</t>
  </si>
  <si>
    <t xml:space="preserve"> VODOVOD I KANALIZACIJA JKP</t>
  </si>
  <si>
    <t>DNEVNICE URGENTNO 10.mesec</t>
  </si>
  <si>
    <t xml:space="preserve">PUTNI TROŠAK SPECIJALIZANTI </t>
  </si>
  <si>
    <t>UKUPNO OTM</t>
  </si>
  <si>
    <t xml:space="preserve">7. SANITET 10-2025-1 -RFZO TRANSFERI </t>
  </si>
  <si>
    <t xml:space="preserve"> BIOTEC MEDICAL doo</t>
  </si>
  <si>
    <t xml:space="preserve"> DENTA BP PHARM  BEOGRAD</t>
  </si>
  <si>
    <t xml:space="preserve"> MAGLOVAC DOO</t>
  </si>
  <si>
    <t xml:space="preserve"> MAGNA PHARMACIA</t>
  </si>
  <si>
    <t>MEDILABOR DOO</t>
  </si>
  <si>
    <t xml:space="preserve"> MEDIPRO MPM</t>
  </si>
  <si>
    <t xml:space="preserve"> MESSER-TEHNOGAS AD</t>
  </si>
  <si>
    <t>PAROCO MEDICAL N.SAD</t>
  </si>
  <si>
    <t xml:space="preserve">UKUPNO TRANSFERI </t>
  </si>
  <si>
    <t>2. OSTALA PLAĆANJA</t>
  </si>
  <si>
    <t>DNEVNICE URGENTNO razlika( od particip.)</t>
  </si>
  <si>
    <t>PUTNI TROŠAK SPECIJALIZANTI razlika (od particip.)</t>
  </si>
  <si>
    <t>UKUPNO OSTALO</t>
  </si>
  <si>
    <t>uzt provizija</t>
  </si>
  <si>
    <t>26.11.2025.</t>
  </si>
  <si>
    <t>MEDICIN FAK NS</t>
  </si>
  <si>
    <t>MEDICIN FAK BG</t>
  </si>
  <si>
    <t>27.11.2025.</t>
  </si>
  <si>
    <t>DENTA</t>
  </si>
  <si>
    <t>OPTICUS</t>
  </si>
  <si>
    <t>MEDICON</t>
  </si>
  <si>
    <t>MAYMEDICAL</t>
  </si>
  <si>
    <t xml:space="preserve">10.UM ORTOPEDIJA </t>
  </si>
  <si>
    <t>UKUPNO UM ORTOPEDIJA</t>
  </si>
  <si>
    <t>11.REAGENSI</t>
  </si>
  <si>
    <t>YUNICOM</t>
  </si>
  <si>
    <t>UKUPNO REAGENSI</t>
  </si>
  <si>
    <t>20. OSTALO PL</t>
  </si>
  <si>
    <t xml:space="preserve">UKUPNO </t>
  </si>
  <si>
    <t>28.11.2025.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</si>
</sst>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1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0" borderId="1" xfId="1" applyNumberFormat="1" applyFont="1" applyBorder="1"/>
    <xf numFmtId="4" fontId="0" fillId="0" borderId="2" xfId="0" applyNumberFormat="1" applyBorder="1"/>
    <xf numFmtId="17" fontId="5" fillId="3" borderId="1" xfId="1" applyNumberFormat="1" applyFont="1" applyFill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  <xf numFmtId="0" fontId="7" fillId="0" borderId="0" xfId="0" applyFont="1" applyAlignment="1">
      <alignment horizontal="center" wrapText="1"/>
    </xf>
    <xf numFmtId="17" fontId="2" fillId="0" borderId="5" xfId="1" applyNumberFormat="1" applyBorder="1"/>
    <xf numFmtId="0" fontId="0" fillId="0" borderId="0" xfId="0" applyAlignment="1">
      <alignment horizontal="left"/>
    </xf>
    <xf numFmtId="0" fontId="3" fillId="2" borderId="1" xfId="1" applyFont="1" applyFill="1" applyBorder="1" applyAlignment="1">
      <alignment horizontal="left"/>
    </xf>
    <xf numFmtId="0" fontId="3" fillId="2" borderId="3" xfId="1" applyFont="1" applyFill="1" applyBorder="1" applyAlignment="1">
      <alignment horizontal="left"/>
    </xf>
    <xf numFmtId="17" fontId="5" fillId="3" borderId="1" xfId="1" applyNumberFormat="1" applyFont="1" applyFill="1" applyBorder="1" applyAlignment="1">
      <alignment horizontal="left"/>
    </xf>
    <xf numFmtId="17" fontId="2" fillId="0" borderId="5" xfId="1" applyNumberFormat="1" applyBorder="1" applyAlignment="1">
      <alignment horizontal="left"/>
    </xf>
    <xf numFmtId="17" fontId="5" fillId="0" borderId="3" xfId="1" applyNumberFormat="1" applyFont="1" applyBorder="1" applyAlignment="1">
      <alignment horizontal="left"/>
    </xf>
    <xf numFmtId="0" fontId="8" fillId="2" borderId="9" xfId="1" applyFont="1" applyFill="1" applyBorder="1"/>
    <xf numFmtId="4" fontId="3" fillId="2" borderId="6" xfId="1" applyNumberFormat="1" applyFont="1" applyFill="1" applyBorder="1" applyAlignment="1">
      <alignment horizontal="right"/>
    </xf>
    <xf numFmtId="17" fontId="5" fillId="3" borderId="5" xfId="1" applyNumberFormat="1" applyFont="1" applyFill="1" applyBorder="1"/>
    <xf numFmtId="0" fontId="6" fillId="2" borderId="3" xfId="0" applyFont="1" applyFill="1" applyBorder="1" applyAlignment="1">
      <alignment horizontal="left" vertical="center"/>
    </xf>
  </cellXfs>
  <cellStyles count="3">
    <cellStyle name="Normal_Sheet1" xfId="1" xr:uid="{83B55977-6064-4F4A-B875-B58D82D18E4D}"/>
    <cellStyle name="Normalan" xfId="0" builtinId="0"/>
    <cellStyle name="Normalan 2" xfId="2" xr:uid="{80D7277C-1755-487F-AE58-B80DEB7B73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77"/>
  <sheetViews>
    <sheetView workbookViewId="0">
      <selection activeCell="E23" sqref="E2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34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3</v>
      </c>
      <c r="C5" s="8"/>
    </row>
    <row r="6" spans="2:3" x14ac:dyDescent="0.3">
      <c r="B6" s="10" t="s">
        <v>5</v>
      </c>
      <c r="C6" s="11">
        <v>30262.27</v>
      </c>
    </row>
    <row r="7" spans="2:3" x14ac:dyDescent="0.3">
      <c r="B7" s="10" t="s">
        <v>7</v>
      </c>
      <c r="C7" s="11">
        <v>57117.5</v>
      </c>
    </row>
    <row r="8" spans="2:3" x14ac:dyDescent="0.3">
      <c r="B8" s="10" t="s">
        <v>35</v>
      </c>
      <c r="C8" s="11">
        <v>46759.06</v>
      </c>
    </row>
    <row r="9" spans="2:3" x14ac:dyDescent="0.3">
      <c r="B9" s="10" t="s">
        <v>9</v>
      </c>
      <c r="C9" s="11">
        <v>1621187.81</v>
      </c>
    </row>
    <row r="10" spans="2:3" x14ac:dyDescent="0.3">
      <c r="B10" s="10" t="s">
        <v>36</v>
      </c>
      <c r="C10" s="11">
        <v>37950</v>
      </c>
    </row>
    <row r="11" spans="2:3" x14ac:dyDescent="0.3">
      <c r="B11" s="10" t="s">
        <v>10</v>
      </c>
      <c r="C11" s="11">
        <v>717156.28</v>
      </c>
    </row>
    <row r="12" spans="2:3" x14ac:dyDescent="0.3">
      <c r="B12" s="10" t="s">
        <v>11</v>
      </c>
      <c r="C12" s="11">
        <v>2048832.5</v>
      </c>
    </row>
    <row r="13" spans="2:3" ht="15" thickBot="1" x14ac:dyDescent="0.35">
      <c r="B13" s="12" t="s">
        <v>12</v>
      </c>
      <c r="C13" s="13">
        <f>SUM(C6:C12)</f>
        <v>4559265.42</v>
      </c>
    </row>
    <row r="14" spans="2:3" x14ac:dyDescent="0.3">
      <c r="B14" s="9" t="s">
        <v>13</v>
      </c>
      <c r="C14" s="8"/>
    </row>
    <row r="15" spans="2:3" x14ac:dyDescent="0.3">
      <c r="B15" s="10" t="s">
        <v>9</v>
      </c>
      <c r="C15" s="11">
        <v>412170</v>
      </c>
    </row>
    <row r="16" spans="2:3" ht="15" thickBot="1" x14ac:dyDescent="0.35">
      <c r="B16" s="12" t="s">
        <v>15</v>
      </c>
      <c r="C16" s="13">
        <f>SUM(C15:C15)</f>
        <v>412170</v>
      </c>
    </row>
    <row r="17" spans="2:3" x14ac:dyDescent="0.3">
      <c r="B17" s="9" t="s">
        <v>16</v>
      </c>
      <c r="C17" s="8"/>
    </row>
    <row r="18" spans="2:3" x14ac:dyDescent="0.3">
      <c r="B18" s="10" t="s">
        <v>39</v>
      </c>
      <c r="C18" s="11">
        <v>22496.76</v>
      </c>
    </row>
    <row r="19" spans="2:3" ht="15" thickBot="1" x14ac:dyDescent="0.35">
      <c r="B19" s="12" t="s">
        <v>18</v>
      </c>
      <c r="C19" s="13">
        <f>SUM(C18:C18)</f>
        <v>22496.76</v>
      </c>
    </row>
    <row r="20" spans="2:3" x14ac:dyDescent="0.3">
      <c r="B20" s="9" t="s">
        <v>19</v>
      </c>
      <c r="C20" s="8"/>
    </row>
    <row r="21" spans="2:3" x14ac:dyDescent="0.3">
      <c r="B21" s="10" t="s">
        <v>4</v>
      </c>
      <c r="C21" s="11">
        <v>58610.42</v>
      </c>
    </row>
    <row r="22" spans="2:3" x14ac:dyDescent="0.3">
      <c r="B22" s="10" t="s">
        <v>5</v>
      </c>
      <c r="C22" s="11">
        <v>147411</v>
      </c>
    </row>
    <row r="23" spans="2:3" x14ac:dyDescent="0.3">
      <c r="B23" s="10" t="s">
        <v>6</v>
      </c>
      <c r="C23" s="11">
        <v>24505.8</v>
      </c>
    </row>
    <row r="24" spans="2:3" x14ac:dyDescent="0.3">
      <c r="B24" s="10" t="s">
        <v>37</v>
      </c>
      <c r="C24" s="11">
        <v>481003.82</v>
      </c>
    </row>
    <row r="25" spans="2:3" x14ac:dyDescent="0.3">
      <c r="B25" s="10" t="s">
        <v>9</v>
      </c>
      <c r="C25" s="11">
        <v>1570465.05</v>
      </c>
    </row>
    <row r="26" spans="2:3" x14ac:dyDescent="0.3">
      <c r="B26" s="10" t="s">
        <v>10</v>
      </c>
      <c r="C26" s="11">
        <v>29603.200000000001</v>
      </c>
    </row>
    <row r="27" spans="2:3" x14ac:dyDescent="0.3">
      <c r="B27" s="10" t="s">
        <v>11</v>
      </c>
      <c r="C27" s="11">
        <v>102356.65</v>
      </c>
    </row>
    <row r="28" spans="2:3" ht="15" thickBot="1" x14ac:dyDescent="0.35">
      <c r="B28" s="12" t="s">
        <v>20</v>
      </c>
      <c r="C28" s="13">
        <f>SUM(C21:C27)</f>
        <v>2413955.94</v>
      </c>
    </row>
    <row r="29" spans="2:3" x14ac:dyDescent="0.3">
      <c r="B29" s="9" t="s">
        <v>21</v>
      </c>
      <c r="C29" s="8"/>
    </row>
    <row r="30" spans="2:3" x14ac:dyDescent="0.3">
      <c r="B30" s="10" t="s">
        <v>4</v>
      </c>
      <c r="C30" s="11">
        <v>2184756.2000000002</v>
      </c>
    </row>
    <row r="31" spans="2:3" x14ac:dyDescent="0.3">
      <c r="B31" s="10" t="s">
        <v>5</v>
      </c>
      <c r="C31" s="11">
        <v>155817.73000000001</v>
      </c>
    </row>
    <row r="32" spans="2:3" x14ac:dyDescent="0.3">
      <c r="B32" s="10" t="s">
        <v>17</v>
      </c>
      <c r="C32" s="11">
        <v>50287.78</v>
      </c>
    </row>
    <row r="33" spans="2:3" x14ac:dyDescent="0.3">
      <c r="B33" s="10" t="s">
        <v>8</v>
      </c>
      <c r="C33" s="11">
        <v>93946.6</v>
      </c>
    </row>
    <row r="34" spans="2:3" x14ac:dyDescent="0.3">
      <c r="B34" s="10" t="s">
        <v>14</v>
      </c>
      <c r="C34" s="11">
        <v>164660.1</v>
      </c>
    </row>
    <row r="35" spans="2:3" x14ac:dyDescent="0.3">
      <c r="B35" s="10" t="s">
        <v>9</v>
      </c>
      <c r="C35" s="11">
        <v>1602884.57</v>
      </c>
    </row>
    <row r="36" spans="2:3" x14ac:dyDescent="0.3">
      <c r="B36" s="10" t="s">
        <v>11</v>
      </c>
      <c r="C36" s="11">
        <v>549923.55000000005</v>
      </c>
    </row>
    <row r="37" spans="2:3" ht="15" thickBot="1" x14ac:dyDescent="0.35">
      <c r="B37" s="12" t="s">
        <v>22</v>
      </c>
      <c r="C37" s="13">
        <f>SUM(C30:C36)</f>
        <v>4802276.53</v>
      </c>
    </row>
    <row r="38" spans="2:3" x14ac:dyDescent="0.3">
      <c r="B38" s="9" t="s">
        <v>23</v>
      </c>
      <c r="C38" s="8"/>
    </row>
    <row r="39" spans="2:3" x14ac:dyDescent="0.3">
      <c r="B39" s="10" t="s">
        <v>24</v>
      </c>
      <c r="C39" s="11">
        <v>2232249.14</v>
      </c>
    </row>
    <row r="40" spans="2:3" x14ac:dyDescent="0.3">
      <c r="B40" s="10" t="s">
        <v>38</v>
      </c>
      <c r="C40" s="11">
        <v>4440129.1100000003</v>
      </c>
    </row>
    <row r="41" spans="2:3" ht="15" thickBot="1" x14ac:dyDescent="0.35">
      <c r="B41" s="12" t="s">
        <v>25</v>
      </c>
      <c r="C41" s="13">
        <f>SUM(C39:C40)</f>
        <v>6672378.25</v>
      </c>
    </row>
    <row r="42" spans="2:3" x14ac:dyDescent="0.3">
      <c r="B42" s="9" t="s">
        <v>26</v>
      </c>
      <c r="C42" s="8"/>
    </row>
    <row r="43" spans="2:3" x14ac:dyDescent="0.3">
      <c r="B43" s="10" t="s">
        <v>27</v>
      </c>
      <c r="C43" s="11">
        <v>236857.5</v>
      </c>
    </row>
    <row r="44" spans="2:3" ht="15" thickBot="1" x14ac:dyDescent="0.35">
      <c r="B44" s="12" t="s">
        <v>28</v>
      </c>
      <c r="C44" s="13">
        <f>SUM(C43:C43)</f>
        <v>236857.5</v>
      </c>
    </row>
    <row r="45" spans="2:3" x14ac:dyDescent="0.3">
      <c r="B45" s="9" t="s">
        <v>29</v>
      </c>
      <c r="C45" s="8"/>
    </row>
    <row r="46" spans="2:3" x14ac:dyDescent="0.3">
      <c r="B46" s="10" t="s">
        <v>30</v>
      </c>
      <c r="C46" s="11"/>
    </row>
    <row r="47" spans="2:3" ht="15" thickBot="1" x14ac:dyDescent="0.35">
      <c r="B47" s="12" t="s">
        <v>31</v>
      </c>
      <c r="C47" s="13">
        <f>SUM(C46:C46)</f>
        <v>0</v>
      </c>
    </row>
    <row r="48" spans="2:3" x14ac:dyDescent="0.3">
      <c r="B48" s="9" t="s">
        <v>40</v>
      </c>
      <c r="C48" s="8"/>
    </row>
    <row r="49" spans="2:3" x14ac:dyDescent="0.3">
      <c r="B49" s="10" t="s">
        <v>4</v>
      </c>
      <c r="C49" s="11">
        <v>24623.5</v>
      </c>
    </row>
    <row r="50" spans="2:3" ht="15" thickBot="1" x14ac:dyDescent="0.35">
      <c r="B50" s="12" t="s">
        <v>41</v>
      </c>
      <c r="C50" s="13">
        <f>SUM(C49:C49)</f>
        <v>24623.5</v>
      </c>
    </row>
    <row r="51" spans="2:3" x14ac:dyDescent="0.3">
      <c r="B51" s="9" t="s">
        <v>42</v>
      </c>
      <c r="C51" s="8"/>
    </row>
    <row r="52" spans="2:3" x14ac:dyDescent="0.3">
      <c r="B52" s="10" t="s">
        <v>43</v>
      </c>
      <c r="C52" s="11">
        <v>556820</v>
      </c>
    </row>
    <row r="53" spans="2:3" x14ac:dyDescent="0.3">
      <c r="B53" s="10" t="s">
        <v>44</v>
      </c>
      <c r="C53" s="11">
        <v>4437213</v>
      </c>
    </row>
    <row r="54" spans="2:3" ht="15" thickBot="1" x14ac:dyDescent="0.35">
      <c r="B54" s="12" t="s">
        <v>25</v>
      </c>
      <c r="C54" s="13">
        <f>SUM(C52:C53)</f>
        <v>4994033</v>
      </c>
    </row>
    <row r="55" spans="2:3" x14ac:dyDescent="0.3">
      <c r="B55" s="9" t="s">
        <v>52</v>
      </c>
      <c r="C55" s="8"/>
    </row>
    <row r="56" spans="2:3" x14ac:dyDescent="0.3">
      <c r="B56" s="10" t="s">
        <v>17</v>
      </c>
      <c r="C56" s="11">
        <v>116640</v>
      </c>
    </row>
    <row r="57" spans="2:3" x14ac:dyDescent="0.3">
      <c r="B57" s="10" t="s">
        <v>45</v>
      </c>
      <c r="C57" s="11">
        <v>16992</v>
      </c>
    </row>
    <row r="58" spans="2:3" x14ac:dyDescent="0.3">
      <c r="B58" s="10" t="s">
        <v>46</v>
      </c>
      <c r="C58" s="11">
        <v>6624</v>
      </c>
    </row>
    <row r="59" spans="2:3" x14ac:dyDescent="0.3">
      <c r="B59" s="10" t="s">
        <v>47</v>
      </c>
      <c r="C59" s="11">
        <v>48240</v>
      </c>
    </row>
    <row r="60" spans="2:3" x14ac:dyDescent="0.3">
      <c r="B60" s="10" t="s">
        <v>8</v>
      </c>
      <c r="C60" s="11">
        <v>79200</v>
      </c>
    </row>
    <row r="61" spans="2:3" x14ac:dyDescent="0.3">
      <c r="B61" s="10" t="s">
        <v>48</v>
      </c>
      <c r="C61" s="11">
        <v>26400</v>
      </c>
    </row>
    <row r="62" spans="2:3" x14ac:dyDescent="0.3">
      <c r="B62" s="10" t="s">
        <v>49</v>
      </c>
      <c r="C62" s="11">
        <v>9183</v>
      </c>
    </row>
    <row r="63" spans="2:3" x14ac:dyDescent="0.3">
      <c r="B63" s="10" t="s">
        <v>50</v>
      </c>
      <c r="C63" s="11">
        <v>142560</v>
      </c>
    </row>
    <row r="64" spans="2:3" x14ac:dyDescent="0.3">
      <c r="B64" s="10" t="s">
        <v>51</v>
      </c>
      <c r="C64" s="11">
        <v>499290</v>
      </c>
    </row>
    <row r="65" spans="2:3" ht="15" thickBot="1" x14ac:dyDescent="0.35">
      <c r="B65" s="12" t="s">
        <v>31</v>
      </c>
      <c r="C65" s="13">
        <f>SUM(C56:C64)</f>
        <v>945129</v>
      </c>
    </row>
    <row r="66" spans="2:3" ht="15" thickBot="1" x14ac:dyDescent="0.35">
      <c r="B66" s="14" t="s">
        <v>32</v>
      </c>
      <c r="C66" s="15">
        <f>SUM(C65+C54+C50+C47+C44+C41+C37+C28+C19+C16+C13)</f>
        <v>25083185.900000006</v>
      </c>
    </row>
    <row r="67" spans="2:3" x14ac:dyDescent="0.3">
      <c r="B67" s="9" t="s">
        <v>53</v>
      </c>
      <c r="C67" s="8"/>
    </row>
    <row r="68" spans="2:3" x14ac:dyDescent="0.3">
      <c r="B68" s="10" t="s">
        <v>57</v>
      </c>
      <c r="C68" s="11">
        <v>7920</v>
      </c>
    </row>
    <row r="69" spans="2:3" x14ac:dyDescent="0.3">
      <c r="B69" s="10" t="s">
        <v>58</v>
      </c>
      <c r="C69" s="11">
        <v>1324200</v>
      </c>
    </row>
    <row r="70" spans="2:3" ht="15" thickBot="1" x14ac:dyDescent="0.35">
      <c r="B70" s="12" t="s">
        <v>56</v>
      </c>
      <c r="C70" s="13">
        <f>SUM(C68:C69)</f>
        <v>1332120</v>
      </c>
    </row>
    <row r="71" spans="2:3" x14ac:dyDescent="0.3">
      <c r="B71" s="9" t="s">
        <v>54</v>
      </c>
      <c r="C71" s="8"/>
    </row>
    <row r="72" spans="2:3" x14ac:dyDescent="0.3">
      <c r="B72" s="10" t="s">
        <v>59</v>
      </c>
      <c r="C72" s="11">
        <v>126724753.87</v>
      </c>
    </row>
    <row r="73" spans="2:3" x14ac:dyDescent="0.3">
      <c r="B73" s="10" t="s">
        <v>60</v>
      </c>
      <c r="C73" s="11">
        <v>576324.75</v>
      </c>
    </row>
    <row r="74" spans="2:3" x14ac:dyDescent="0.3">
      <c r="B74" s="10" t="s">
        <v>61</v>
      </c>
      <c r="C74" s="11">
        <v>188713</v>
      </c>
    </row>
    <row r="75" spans="2:3" x14ac:dyDescent="0.3">
      <c r="B75" s="10" t="s">
        <v>62</v>
      </c>
      <c r="C75" s="11">
        <v>114962.51</v>
      </c>
    </row>
    <row r="76" spans="2:3" ht="15" thickBot="1" x14ac:dyDescent="0.35">
      <c r="B76" s="12" t="s">
        <v>55</v>
      </c>
      <c r="C76" s="13">
        <f>SUM(C72:C75)</f>
        <v>127604754.13000001</v>
      </c>
    </row>
    <row r="77" spans="2:3" ht="16.2" thickBot="1" x14ac:dyDescent="0.35">
      <c r="B77" s="16" t="s">
        <v>33</v>
      </c>
      <c r="C77" s="17">
        <f>SUM(C76+C70+C66)</f>
        <v>154020060.03000003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B3544-4F6B-4C4B-8A87-DCE767F01109}">
  <dimension ref="B1:C7"/>
  <sheetViews>
    <sheetView workbookViewId="0">
      <selection activeCell="B25" sqref="B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205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8978.0300000000007</v>
      </c>
    </row>
    <row r="6" spans="2:3" ht="15" thickBot="1" x14ac:dyDescent="0.35">
      <c r="B6" s="12" t="s">
        <v>55</v>
      </c>
      <c r="C6" s="13">
        <f>SUM(C5:C5)</f>
        <v>8978.0300000000007</v>
      </c>
    </row>
    <row r="7" spans="2:3" ht="16.2" thickBot="1" x14ac:dyDescent="0.35">
      <c r="B7" s="16" t="s">
        <v>33</v>
      </c>
      <c r="C7" s="17">
        <f>SUM(C6)</f>
        <v>8978.0300000000007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B2D79-3747-4C75-AA94-46C6AE6C4D12}">
  <dimension ref="B1:C11"/>
  <sheetViews>
    <sheetView workbookViewId="0">
      <selection activeCell="B25" sqref="B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206</v>
      </c>
    </row>
    <row r="4" spans="2:3" x14ac:dyDescent="0.3">
      <c r="B4" s="9" t="s">
        <v>208</v>
      </c>
      <c r="C4" s="8"/>
    </row>
    <row r="5" spans="2:3" x14ac:dyDescent="0.3">
      <c r="B5" s="20" t="s">
        <v>210</v>
      </c>
      <c r="C5" s="11">
        <v>509756.4</v>
      </c>
    </row>
    <row r="6" spans="2:3" x14ac:dyDescent="0.3">
      <c r="B6" s="20" t="s">
        <v>211</v>
      </c>
      <c r="C6" s="11">
        <v>500160</v>
      </c>
    </row>
    <row r="7" spans="2:3" ht="15" thickBot="1" x14ac:dyDescent="0.35">
      <c r="B7" s="12" t="s">
        <v>209</v>
      </c>
      <c r="C7" s="13">
        <f>SUM(C5:C6)</f>
        <v>1009916.4</v>
      </c>
    </row>
    <row r="8" spans="2:3" x14ac:dyDescent="0.3">
      <c r="B8" s="9" t="s">
        <v>81</v>
      </c>
      <c r="C8" s="8"/>
    </row>
    <row r="9" spans="2:3" x14ac:dyDescent="0.3">
      <c r="B9" s="10" t="s">
        <v>207</v>
      </c>
      <c r="C9" s="11">
        <v>96978401.939999998</v>
      </c>
    </row>
    <row r="10" spans="2:3" ht="15" thickBot="1" x14ac:dyDescent="0.35">
      <c r="B10" s="12" t="s">
        <v>55</v>
      </c>
      <c r="C10" s="13">
        <f>SUM(C9:C9)</f>
        <v>96978401.939999998</v>
      </c>
    </row>
    <row r="11" spans="2:3" ht="16.2" thickBot="1" x14ac:dyDescent="0.35">
      <c r="B11" s="16" t="s">
        <v>33</v>
      </c>
      <c r="C11" s="17">
        <f>SUM(C10+C7)</f>
        <v>97988318.340000004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08AB0-4FF0-4E38-B06F-1907EF09A0CA}">
  <dimension ref="B1:C7"/>
  <sheetViews>
    <sheetView workbookViewId="0">
      <selection activeCell="C25" sqref="C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212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77548.14</v>
      </c>
    </row>
    <row r="6" spans="2:3" ht="15" thickBot="1" x14ac:dyDescent="0.35">
      <c r="B6" s="12" t="s">
        <v>55</v>
      </c>
      <c r="C6" s="13">
        <f>SUM(C5:C5)</f>
        <v>77548.14</v>
      </c>
    </row>
    <row r="7" spans="2:3" ht="16.2" thickBot="1" x14ac:dyDescent="0.35">
      <c r="B7" s="16" t="s">
        <v>33</v>
      </c>
      <c r="C7" s="17">
        <f>SUM(C6)</f>
        <v>77548.14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455E9-5812-4415-BF62-E432466E7CB2}">
  <dimension ref="C2:D73"/>
  <sheetViews>
    <sheetView workbookViewId="0">
      <selection activeCell="E29" sqref="E29"/>
    </sheetView>
  </sheetViews>
  <sheetFormatPr defaultRowHeight="14.4" x14ac:dyDescent="0.3"/>
  <cols>
    <col min="1" max="2" width="9.109375" customWidth="1"/>
    <col min="3" max="3" width="47.33203125" customWidth="1"/>
    <col min="4" max="4" width="33.88671875" customWidth="1"/>
  </cols>
  <sheetData>
    <row r="2" spans="3:4" ht="15" thickBot="1" x14ac:dyDescent="0.35"/>
    <row r="3" spans="3:4" ht="15.6" x14ac:dyDescent="0.3">
      <c r="C3" s="3" t="s">
        <v>0</v>
      </c>
      <c r="D3" s="4"/>
    </row>
    <row r="4" spans="3:4" ht="16.2" thickBot="1" x14ac:dyDescent="0.35">
      <c r="C4" s="5" t="s">
        <v>1</v>
      </c>
      <c r="D4" s="6" t="s">
        <v>213</v>
      </c>
    </row>
    <row r="5" spans="3:4" ht="16.2" thickBot="1" x14ac:dyDescent="0.35">
      <c r="C5" s="27" t="s">
        <v>214</v>
      </c>
      <c r="D5" s="28"/>
    </row>
    <row r="6" spans="3:4" x14ac:dyDescent="0.3">
      <c r="C6" s="29" t="s">
        <v>215</v>
      </c>
      <c r="D6" s="8"/>
    </row>
    <row r="7" spans="3:4" x14ac:dyDescent="0.3">
      <c r="C7" s="20" t="s">
        <v>174</v>
      </c>
      <c r="D7" s="11">
        <v>30146.71</v>
      </c>
    </row>
    <row r="8" spans="3:4" x14ac:dyDescent="0.3">
      <c r="C8" s="20" t="s">
        <v>177</v>
      </c>
      <c r="D8" s="11">
        <v>526240.55000000005</v>
      </c>
    </row>
    <row r="9" spans="3:4" x14ac:dyDescent="0.3">
      <c r="C9" s="20" t="s">
        <v>216</v>
      </c>
      <c r="D9" s="11">
        <v>593961.51</v>
      </c>
    </row>
    <row r="10" spans="3:4" x14ac:dyDescent="0.3">
      <c r="C10" s="20" t="s">
        <v>217</v>
      </c>
      <c r="D10" s="11">
        <v>76227.360000000001</v>
      </c>
    </row>
    <row r="11" spans="3:4" x14ac:dyDescent="0.3">
      <c r="C11" s="20" t="s">
        <v>218</v>
      </c>
      <c r="D11" s="11">
        <v>290733.74</v>
      </c>
    </row>
    <row r="12" spans="3:4" x14ac:dyDescent="0.3">
      <c r="C12" s="20" t="s">
        <v>219</v>
      </c>
      <c r="D12" s="11">
        <v>98505</v>
      </c>
    </row>
    <row r="13" spans="3:4" x14ac:dyDescent="0.3">
      <c r="C13" s="20" t="s">
        <v>220</v>
      </c>
      <c r="D13" s="11">
        <v>12837</v>
      </c>
    </row>
    <row r="14" spans="3:4" x14ac:dyDescent="0.3">
      <c r="C14" s="20" t="s">
        <v>37</v>
      </c>
      <c r="D14" s="11">
        <v>31625.88</v>
      </c>
    </row>
    <row r="15" spans="3:4" x14ac:dyDescent="0.3">
      <c r="C15" s="20" t="s">
        <v>196</v>
      </c>
      <c r="D15" s="11">
        <v>2408274.04</v>
      </c>
    </row>
    <row r="16" spans="3:4" x14ac:dyDescent="0.3">
      <c r="C16" s="20" t="s">
        <v>221</v>
      </c>
      <c r="D16" s="11">
        <v>684308.75</v>
      </c>
    </row>
    <row r="17" spans="3:4" x14ac:dyDescent="0.3">
      <c r="C17" s="20" t="s">
        <v>92</v>
      </c>
      <c r="D17" s="11">
        <v>2508</v>
      </c>
    </row>
    <row r="18" spans="3:4" x14ac:dyDescent="0.3">
      <c r="C18" s="20" t="s">
        <v>222</v>
      </c>
      <c r="D18" s="11">
        <v>1293526.74</v>
      </c>
    </row>
    <row r="19" spans="3:4" ht="15" thickBot="1" x14ac:dyDescent="0.35">
      <c r="C19" s="12" t="s">
        <v>12</v>
      </c>
      <c r="D19" s="13">
        <f>SUM(D7:D18)</f>
        <v>6048895.2800000003</v>
      </c>
    </row>
    <row r="20" spans="3:4" x14ac:dyDescent="0.3">
      <c r="C20" s="9" t="s">
        <v>223</v>
      </c>
      <c r="D20" s="8"/>
    </row>
    <row r="21" spans="3:4" x14ac:dyDescent="0.3">
      <c r="C21" s="20" t="s">
        <v>178</v>
      </c>
      <c r="D21" s="11">
        <v>150000</v>
      </c>
    </row>
    <row r="22" spans="3:4" x14ac:dyDescent="0.3">
      <c r="C22" s="20" t="s">
        <v>224</v>
      </c>
      <c r="D22" s="11">
        <v>766320</v>
      </c>
    </row>
    <row r="23" spans="3:4" x14ac:dyDescent="0.3">
      <c r="C23" s="20" t="s">
        <v>179</v>
      </c>
      <c r="D23" s="11">
        <v>481085</v>
      </c>
    </row>
    <row r="24" spans="3:4" x14ac:dyDescent="0.3">
      <c r="C24" s="20" t="s">
        <v>180</v>
      </c>
      <c r="D24" s="11">
        <v>31515</v>
      </c>
    </row>
    <row r="25" spans="3:4" x14ac:dyDescent="0.3">
      <c r="C25" s="20" t="s">
        <v>225</v>
      </c>
      <c r="D25" s="11">
        <v>74250</v>
      </c>
    </row>
    <row r="26" spans="3:4" x14ac:dyDescent="0.3">
      <c r="C26" s="20" t="s">
        <v>226</v>
      </c>
      <c r="D26" s="11">
        <v>25992</v>
      </c>
    </row>
    <row r="27" spans="3:4" x14ac:dyDescent="0.3">
      <c r="C27" s="20" t="s">
        <v>216</v>
      </c>
      <c r="D27" s="11">
        <v>48235.199999999997</v>
      </c>
    </row>
    <row r="28" spans="3:4" x14ac:dyDescent="0.3">
      <c r="C28" s="20" t="s">
        <v>227</v>
      </c>
      <c r="D28" s="11">
        <v>39390</v>
      </c>
    </row>
    <row r="29" spans="3:4" x14ac:dyDescent="0.3">
      <c r="C29" s="20" t="s">
        <v>228</v>
      </c>
      <c r="D29" s="11">
        <v>2403.5</v>
      </c>
    </row>
    <row r="30" spans="3:4" x14ac:dyDescent="0.3">
      <c r="C30" s="20" t="s">
        <v>229</v>
      </c>
      <c r="D30" s="11">
        <v>155880</v>
      </c>
    </row>
    <row r="31" spans="3:4" x14ac:dyDescent="0.3">
      <c r="C31" s="20" t="s">
        <v>230</v>
      </c>
      <c r="D31" s="11">
        <v>16280</v>
      </c>
    </row>
    <row r="32" spans="3:4" x14ac:dyDescent="0.3">
      <c r="C32" s="20" t="s">
        <v>231</v>
      </c>
      <c r="D32" s="11">
        <v>15070</v>
      </c>
    </row>
    <row r="33" spans="3:4" x14ac:dyDescent="0.3">
      <c r="C33" s="20" t="s">
        <v>232</v>
      </c>
      <c r="D33" s="11">
        <v>167750</v>
      </c>
    </row>
    <row r="34" spans="3:4" x14ac:dyDescent="0.3">
      <c r="C34" s="20" t="s">
        <v>191</v>
      </c>
      <c r="D34" s="11">
        <v>7207.2</v>
      </c>
    </row>
    <row r="35" spans="3:4" x14ac:dyDescent="0.3">
      <c r="C35" s="20" t="s">
        <v>233</v>
      </c>
      <c r="D35" s="11">
        <v>32802</v>
      </c>
    </row>
    <row r="36" spans="3:4" x14ac:dyDescent="0.3">
      <c r="C36" s="20" t="s">
        <v>234</v>
      </c>
      <c r="D36" s="11">
        <v>638</v>
      </c>
    </row>
    <row r="37" spans="3:4" x14ac:dyDescent="0.3">
      <c r="C37" s="20" t="s">
        <v>200</v>
      </c>
      <c r="D37" s="11">
        <v>2376</v>
      </c>
    </row>
    <row r="38" spans="3:4" x14ac:dyDescent="0.3">
      <c r="C38" s="20" t="s">
        <v>235</v>
      </c>
      <c r="D38" s="11">
        <v>221054</v>
      </c>
    </row>
    <row r="39" spans="3:4" x14ac:dyDescent="0.3">
      <c r="C39" s="20" t="s">
        <v>236</v>
      </c>
      <c r="D39" s="11">
        <v>472138</v>
      </c>
    </row>
    <row r="40" spans="3:4" ht="15" thickBot="1" x14ac:dyDescent="0.35">
      <c r="C40" s="12" t="s">
        <v>203</v>
      </c>
      <c r="D40" s="13">
        <f>SUM(D21:D39)</f>
        <v>2710385.9</v>
      </c>
    </row>
    <row r="41" spans="3:4" x14ac:dyDescent="0.3">
      <c r="C41" s="9" t="s">
        <v>237</v>
      </c>
      <c r="D41" s="8"/>
    </row>
    <row r="42" spans="3:4" x14ac:dyDescent="0.3">
      <c r="C42" s="20" t="s">
        <v>4</v>
      </c>
      <c r="D42" s="11">
        <v>117220.84</v>
      </c>
    </row>
    <row r="43" spans="3:4" x14ac:dyDescent="0.3">
      <c r="C43" s="20" t="s">
        <v>37</v>
      </c>
      <c r="D43" s="11">
        <v>49952.98</v>
      </c>
    </row>
    <row r="44" spans="3:4" x14ac:dyDescent="0.3">
      <c r="C44" s="20" t="s">
        <v>196</v>
      </c>
      <c r="D44" s="11">
        <v>540335.4</v>
      </c>
    </row>
    <row r="45" spans="3:4" x14ac:dyDescent="0.3">
      <c r="C45" s="20" t="s">
        <v>222</v>
      </c>
      <c r="D45" s="11">
        <v>53493</v>
      </c>
    </row>
    <row r="46" spans="3:4" ht="15" thickBot="1" x14ac:dyDescent="0.35">
      <c r="C46" s="12" t="s">
        <v>20</v>
      </c>
      <c r="D46" s="13">
        <f>SUM(D42:D45)</f>
        <v>761002.22</v>
      </c>
    </row>
    <row r="47" spans="3:4" x14ac:dyDescent="0.3">
      <c r="C47" s="9" t="s">
        <v>238</v>
      </c>
      <c r="D47" s="8"/>
    </row>
    <row r="48" spans="3:4" x14ac:dyDescent="0.3">
      <c r="C48" s="20" t="s">
        <v>174</v>
      </c>
      <c r="D48" s="11">
        <v>662632.74</v>
      </c>
    </row>
    <row r="49" spans="3:4" x14ac:dyDescent="0.3">
      <c r="C49" s="20" t="s">
        <v>106</v>
      </c>
      <c r="D49" s="11">
        <v>56276.14</v>
      </c>
    </row>
    <row r="50" spans="3:4" x14ac:dyDescent="0.3">
      <c r="C50" s="20" t="s">
        <v>188</v>
      </c>
      <c r="D50" s="11">
        <v>79023.649999999994</v>
      </c>
    </row>
    <row r="51" spans="3:4" x14ac:dyDescent="0.3">
      <c r="C51" s="20" t="s">
        <v>196</v>
      </c>
      <c r="D51" s="11">
        <v>1104936.03</v>
      </c>
    </row>
    <row r="52" spans="3:4" ht="15" thickBot="1" x14ac:dyDescent="0.35">
      <c r="C52" s="12" t="s">
        <v>22</v>
      </c>
      <c r="D52" s="13">
        <f>SUM(D48:D51)</f>
        <v>1902868.56</v>
      </c>
    </row>
    <row r="53" spans="3:4" x14ac:dyDescent="0.3">
      <c r="C53" s="9" t="s">
        <v>239</v>
      </c>
      <c r="D53" s="8"/>
    </row>
    <row r="54" spans="3:4" x14ac:dyDescent="0.3">
      <c r="C54" s="20" t="s">
        <v>240</v>
      </c>
      <c r="D54" s="11">
        <v>250800</v>
      </c>
    </row>
    <row r="55" spans="3:4" x14ac:dyDescent="0.3">
      <c r="C55" s="20" t="s">
        <v>241</v>
      </c>
      <c r="D55" s="11">
        <v>250800</v>
      </c>
    </row>
    <row r="56" spans="3:4" x14ac:dyDescent="0.3">
      <c r="C56" s="20" t="s">
        <v>242</v>
      </c>
      <c r="D56" s="11">
        <v>209000</v>
      </c>
    </row>
    <row r="57" spans="3:4" x14ac:dyDescent="0.3">
      <c r="C57" s="20" t="s">
        <v>243</v>
      </c>
      <c r="D57" s="11">
        <v>250800</v>
      </c>
    </row>
    <row r="58" spans="3:4" ht="15" thickBot="1" x14ac:dyDescent="0.35">
      <c r="C58" s="12" t="s">
        <v>244</v>
      </c>
      <c r="D58" s="13">
        <f>SUM(D54:D57)</f>
        <v>961400</v>
      </c>
    </row>
    <row r="59" spans="3:4" x14ac:dyDescent="0.3">
      <c r="C59" s="9" t="s">
        <v>245</v>
      </c>
      <c r="D59" s="8"/>
    </row>
    <row r="60" spans="3:4" x14ac:dyDescent="0.3">
      <c r="C60" s="20" t="s">
        <v>106</v>
      </c>
      <c r="D60" s="11">
        <v>116688</v>
      </c>
    </row>
    <row r="61" spans="3:4" x14ac:dyDescent="0.3">
      <c r="C61" s="20" t="s">
        <v>221</v>
      </c>
      <c r="D61" s="11">
        <v>111542.64</v>
      </c>
    </row>
    <row r="62" spans="3:4" ht="15" thickBot="1" x14ac:dyDescent="0.35">
      <c r="C62" s="12" t="s">
        <v>18</v>
      </c>
      <c r="D62" s="13">
        <f>SUM(D60:D61)</f>
        <v>228230.64</v>
      </c>
    </row>
    <row r="63" spans="3:4" x14ac:dyDescent="0.3">
      <c r="C63" s="9" t="s">
        <v>26</v>
      </c>
      <c r="D63" s="8"/>
    </row>
    <row r="64" spans="3:4" x14ac:dyDescent="0.3">
      <c r="C64" s="20" t="s">
        <v>246</v>
      </c>
      <c r="D64" s="11">
        <v>261030</v>
      </c>
    </row>
    <row r="65" spans="3:4" x14ac:dyDescent="0.3">
      <c r="C65" s="20" t="s">
        <v>188</v>
      </c>
      <c r="D65" s="11">
        <v>1117908</v>
      </c>
    </row>
    <row r="66" spans="3:4" ht="15" thickBot="1" x14ac:dyDescent="0.35">
      <c r="C66" s="12" t="s">
        <v>247</v>
      </c>
      <c r="D66" s="13">
        <f>SUM(D64:D65)</f>
        <v>1378938</v>
      </c>
    </row>
    <row r="67" spans="3:4" x14ac:dyDescent="0.3">
      <c r="C67" s="9" t="s">
        <v>248</v>
      </c>
      <c r="D67" s="8"/>
    </row>
    <row r="68" spans="3:4" x14ac:dyDescent="0.3">
      <c r="C68" s="20" t="s">
        <v>196</v>
      </c>
      <c r="D68" s="11">
        <v>1978416</v>
      </c>
    </row>
    <row r="69" spans="3:4" ht="15" thickBot="1" x14ac:dyDescent="0.35">
      <c r="C69" s="12" t="s">
        <v>249</v>
      </c>
      <c r="D69" s="13">
        <f>SUM(D68:D68)</f>
        <v>1978416</v>
      </c>
    </row>
    <row r="70" spans="3:4" x14ac:dyDescent="0.3">
      <c r="C70" s="9" t="s">
        <v>250</v>
      </c>
      <c r="D70" s="8"/>
    </row>
    <row r="71" spans="3:4" x14ac:dyDescent="0.3">
      <c r="C71" s="20" t="s">
        <v>78</v>
      </c>
      <c r="D71" s="11">
        <v>40700</v>
      </c>
    </row>
    <row r="72" spans="3:4" ht="15" thickBot="1" x14ac:dyDescent="0.35">
      <c r="C72" s="12" t="s">
        <v>251</v>
      </c>
      <c r="D72" s="13">
        <f>SUM(D71:D71)</f>
        <v>40700</v>
      </c>
    </row>
    <row r="73" spans="3:4" ht="16.2" thickBot="1" x14ac:dyDescent="0.35">
      <c r="C73" s="16" t="s">
        <v>252</v>
      </c>
      <c r="D73" s="17">
        <f>SUM(D72,D69,D66,D62,D58,D52,D46,D40,D19)</f>
        <v>16010836.600000001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6ADEF-A694-43EA-B0DA-AC72ED62CC5E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253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6</v>
      </c>
    </row>
    <row r="6" spans="2:3" ht="15" thickBot="1" x14ac:dyDescent="0.35">
      <c r="B6" s="12" t="s">
        <v>55</v>
      </c>
      <c r="C6" s="13">
        <f>SUM(C5:C5)</f>
        <v>6</v>
      </c>
    </row>
    <row r="7" spans="2:3" ht="16.2" thickBot="1" x14ac:dyDescent="0.35">
      <c r="B7" s="16" t="s">
        <v>33</v>
      </c>
      <c r="C7" s="17">
        <f>SUM(C6)</f>
        <v>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0ABE8-AA18-4AF2-9D47-F4F8B9441D86}">
  <dimension ref="B1:C10"/>
  <sheetViews>
    <sheetView workbookViewId="0">
      <selection activeCell="F16" sqref="F1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254</v>
      </c>
    </row>
    <row r="4" spans="2:3" x14ac:dyDescent="0.3">
      <c r="B4" s="9" t="s">
        <v>255</v>
      </c>
      <c r="C4" s="8"/>
    </row>
    <row r="5" spans="2:3" x14ac:dyDescent="0.3">
      <c r="B5" s="20" t="s">
        <v>256</v>
      </c>
      <c r="C5" s="11">
        <v>355129.63</v>
      </c>
    </row>
    <row r="6" spans="2:3" ht="15" thickBot="1" x14ac:dyDescent="0.35">
      <c r="B6" s="12" t="s">
        <v>257</v>
      </c>
      <c r="C6" s="13">
        <f>SUM(C5:C5)</f>
        <v>355129.63</v>
      </c>
    </row>
    <row r="7" spans="2:3" x14ac:dyDescent="0.3">
      <c r="B7" s="9" t="s">
        <v>81</v>
      </c>
      <c r="C7" s="8"/>
    </row>
    <row r="8" spans="2:3" x14ac:dyDescent="0.3">
      <c r="B8" s="10" t="s">
        <v>65</v>
      </c>
      <c r="C8" s="11">
        <v>6</v>
      </c>
    </row>
    <row r="9" spans="2:3" ht="15" thickBot="1" x14ac:dyDescent="0.35">
      <c r="B9" s="12" t="s">
        <v>55</v>
      </c>
      <c r="C9" s="13">
        <f>SUM(C8:C8)</f>
        <v>6</v>
      </c>
    </row>
    <row r="10" spans="2:3" ht="16.2" thickBot="1" x14ac:dyDescent="0.35">
      <c r="B10" s="16" t="s">
        <v>33</v>
      </c>
      <c r="C10" s="17">
        <f>SUM(C9+C6)</f>
        <v>355135.63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FA73B-E2A5-43A4-A593-C29AB458B7FD}">
  <dimension ref="B1:C4"/>
  <sheetViews>
    <sheetView workbookViewId="0">
      <selection activeCell="C5" sqref="C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258</v>
      </c>
    </row>
    <row r="4" spans="2:3" ht="16.2" thickBot="1" x14ac:dyDescent="0.35">
      <c r="B4" s="16" t="s">
        <v>33</v>
      </c>
      <c r="C4" s="17"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0C426-2104-4833-BCA7-49A944E82F73}">
  <dimension ref="B1:O133"/>
  <sheetViews>
    <sheetView workbookViewId="0">
      <selection activeCell="C89" sqref="C89"/>
    </sheetView>
  </sheetViews>
  <sheetFormatPr defaultRowHeight="14.4" x14ac:dyDescent="0.3"/>
  <cols>
    <col min="1" max="1" width="5.109375" customWidth="1"/>
    <col min="2" max="2" width="66.44140625" customWidth="1"/>
    <col min="3" max="3" width="25.109375" customWidth="1"/>
    <col min="5" max="5" width="11.6640625" bestFit="1" customWidth="1"/>
  </cols>
  <sheetData>
    <row r="1" spans="2:3" ht="18.600000000000001" thickBot="1" x14ac:dyDescent="0.4">
      <c r="B1" s="19"/>
      <c r="C1" s="19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259</v>
      </c>
    </row>
    <row r="4" spans="2:3" x14ac:dyDescent="0.3">
      <c r="B4" s="9" t="s">
        <v>260</v>
      </c>
      <c r="C4" s="8"/>
    </row>
    <row r="5" spans="2:3" x14ac:dyDescent="0.3">
      <c r="B5" s="20" t="s">
        <v>4</v>
      </c>
      <c r="C5" s="11">
        <v>9120</v>
      </c>
    </row>
    <row r="6" spans="2:3" x14ac:dyDescent="0.3">
      <c r="B6" s="20" t="s">
        <v>95</v>
      </c>
      <c r="C6" s="11">
        <v>2076176.85</v>
      </c>
    </row>
    <row r="7" spans="2:3" x14ac:dyDescent="0.3">
      <c r="B7" s="20" t="s">
        <v>261</v>
      </c>
      <c r="C7" s="11">
        <v>23274.9</v>
      </c>
    </row>
    <row r="8" spans="2:3" ht="15" thickBot="1" x14ac:dyDescent="0.35">
      <c r="B8" s="12" t="s">
        <v>96</v>
      </c>
      <c r="C8" s="13">
        <f>SUM(C5:C7)</f>
        <v>2108571.75</v>
      </c>
    </row>
    <row r="9" spans="2:3" x14ac:dyDescent="0.3">
      <c r="B9" s="9" t="s">
        <v>262</v>
      </c>
      <c r="C9" s="8"/>
    </row>
    <row r="10" spans="2:3" x14ac:dyDescent="0.3">
      <c r="B10" s="20" t="s">
        <v>92</v>
      </c>
      <c r="C10" s="11">
        <v>49548</v>
      </c>
    </row>
    <row r="11" spans="2:3" x14ac:dyDescent="0.3">
      <c r="B11" s="20" t="s">
        <v>99</v>
      </c>
      <c r="C11" s="11">
        <v>115580.4</v>
      </c>
    </row>
    <row r="12" spans="2:3" ht="15" thickBot="1" x14ac:dyDescent="0.35">
      <c r="B12" s="12" t="s">
        <v>100</v>
      </c>
      <c r="C12" s="13">
        <f>SUM(C10:C11)</f>
        <v>165128.4</v>
      </c>
    </row>
    <row r="13" spans="2:3" x14ac:dyDescent="0.3">
      <c r="B13" s="9" t="s">
        <v>263</v>
      </c>
      <c r="C13" s="8"/>
    </row>
    <row r="14" spans="2:3" x14ac:dyDescent="0.3">
      <c r="B14" s="20" t="s">
        <v>102</v>
      </c>
      <c r="C14" s="11">
        <v>17930</v>
      </c>
    </row>
    <row r="15" spans="2:3" x14ac:dyDescent="0.3">
      <c r="B15" s="20" t="s">
        <v>103</v>
      </c>
      <c r="C15" s="11">
        <v>282590</v>
      </c>
    </row>
    <row r="16" spans="2:3" ht="15" thickBot="1" x14ac:dyDescent="0.35">
      <c r="B16" s="12" t="s">
        <v>104</v>
      </c>
      <c r="C16" s="13">
        <f>SUM(C14:C15)</f>
        <v>300520</v>
      </c>
    </row>
    <row r="17" spans="2:3" x14ac:dyDescent="0.3">
      <c r="B17" s="9" t="s">
        <v>264</v>
      </c>
      <c r="C17" s="8"/>
    </row>
    <row r="18" spans="2:3" x14ac:dyDescent="0.3">
      <c r="B18" s="20" t="s">
        <v>107</v>
      </c>
      <c r="C18" s="11">
        <v>95832</v>
      </c>
    </row>
    <row r="19" spans="2:3" ht="15" thickBot="1" x14ac:dyDescent="0.35">
      <c r="B19" s="12" t="s">
        <v>18</v>
      </c>
      <c r="C19" s="13">
        <f>SUM(C18:C18)</f>
        <v>95832</v>
      </c>
    </row>
    <row r="20" spans="2:3" x14ac:dyDescent="0.3">
      <c r="B20" s="9" t="s">
        <v>265</v>
      </c>
      <c r="C20" s="8"/>
    </row>
    <row r="21" spans="2:3" x14ac:dyDescent="0.3">
      <c r="B21" s="20" t="s">
        <v>266</v>
      </c>
      <c r="C21" s="11">
        <v>660000</v>
      </c>
    </row>
    <row r="22" spans="2:3" ht="15" thickBot="1" x14ac:dyDescent="0.35">
      <c r="B22" s="12" t="s">
        <v>267</v>
      </c>
      <c r="C22" s="13">
        <f>SUM(C21:C21)</f>
        <v>660000</v>
      </c>
    </row>
    <row r="23" spans="2:3" x14ac:dyDescent="0.3">
      <c r="B23" s="9" t="s">
        <v>268</v>
      </c>
      <c r="C23" s="8"/>
    </row>
    <row r="24" spans="2:3" x14ac:dyDescent="0.3">
      <c r="B24" s="20" t="s">
        <v>269</v>
      </c>
      <c r="C24" s="11">
        <v>238412.23</v>
      </c>
    </row>
    <row r="25" spans="2:3" x14ac:dyDescent="0.3">
      <c r="B25" s="20" t="s">
        <v>270</v>
      </c>
      <c r="C25" s="11">
        <v>31200</v>
      </c>
    </row>
    <row r="26" spans="2:3" x14ac:dyDescent="0.3">
      <c r="B26" s="20" t="s">
        <v>271</v>
      </c>
      <c r="C26" s="11">
        <v>7440</v>
      </c>
    </row>
    <row r="27" spans="2:3" x14ac:dyDescent="0.3">
      <c r="B27" s="20" t="s">
        <v>272</v>
      </c>
      <c r="C27" s="11">
        <v>480995.93</v>
      </c>
    </row>
    <row r="28" spans="2:3" x14ac:dyDescent="0.3">
      <c r="B28" s="20" t="s">
        <v>273</v>
      </c>
      <c r="C28" s="11">
        <v>5597.64</v>
      </c>
    </row>
    <row r="29" spans="2:3" x14ac:dyDescent="0.3">
      <c r="B29" s="20" t="s">
        <v>274</v>
      </c>
      <c r="C29" s="11">
        <v>5877.6</v>
      </c>
    </row>
    <row r="30" spans="2:3" x14ac:dyDescent="0.3">
      <c r="B30" s="20" t="s">
        <v>142</v>
      </c>
      <c r="C30" s="11">
        <v>96000</v>
      </c>
    </row>
    <row r="31" spans="2:3" x14ac:dyDescent="0.3">
      <c r="B31" s="20" t="s">
        <v>143</v>
      </c>
      <c r="C31" s="11">
        <v>752097.6</v>
      </c>
    </row>
    <row r="32" spans="2:3" x14ac:dyDescent="0.3">
      <c r="B32" s="20" t="s">
        <v>227</v>
      </c>
      <c r="C32" s="11">
        <v>12093.6</v>
      </c>
    </row>
    <row r="33" spans="2:3" x14ac:dyDescent="0.3">
      <c r="B33" s="20" t="s">
        <v>275</v>
      </c>
      <c r="C33" s="11">
        <v>41280.410000000003</v>
      </c>
    </row>
    <row r="34" spans="2:3" x14ac:dyDescent="0.3">
      <c r="B34" s="20" t="s">
        <v>276</v>
      </c>
      <c r="C34" s="11">
        <v>204002.82</v>
      </c>
    </row>
    <row r="35" spans="2:3" x14ac:dyDescent="0.3">
      <c r="B35" s="20" t="s">
        <v>277</v>
      </c>
      <c r="C35" s="11">
        <v>554400</v>
      </c>
    </row>
    <row r="36" spans="2:3" x14ac:dyDescent="0.3">
      <c r="B36" s="20" t="s">
        <v>278</v>
      </c>
      <c r="C36" s="11">
        <v>175903.2</v>
      </c>
    </row>
    <row r="37" spans="2:3" x14ac:dyDescent="0.3">
      <c r="B37" s="20" t="s">
        <v>279</v>
      </c>
      <c r="C37" s="11">
        <v>540000</v>
      </c>
    </row>
    <row r="38" spans="2:3" x14ac:dyDescent="0.3">
      <c r="B38" s="20" t="s">
        <v>280</v>
      </c>
      <c r="C38" s="11">
        <v>72000</v>
      </c>
    </row>
    <row r="39" spans="2:3" x14ac:dyDescent="0.3">
      <c r="B39" s="20" t="s">
        <v>281</v>
      </c>
      <c r="C39" s="11">
        <v>96000</v>
      </c>
    </row>
    <row r="40" spans="2:3" x14ac:dyDescent="0.3">
      <c r="B40" s="20" t="s">
        <v>193</v>
      </c>
      <c r="C40" s="11">
        <v>18000</v>
      </c>
    </row>
    <row r="41" spans="2:3" x14ac:dyDescent="0.3">
      <c r="B41" s="20" t="s">
        <v>90</v>
      </c>
      <c r="C41" s="11">
        <v>276714</v>
      </c>
    </row>
    <row r="42" spans="2:3" x14ac:dyDescent="0.3">
      <c r="B42" s="20" t="s">
        <v>282</v>
      </c>
      <c r="C42" s="11">
        <v>247532.08</v>
      </c>
    </row>
    <row r="43" spans="2:3" x14ac:dyDescent="0.3">
      <c r="B43" s="20" t="s">
        <v>283</v>
      </c>
      <c r="C43" s="11">
        <v>336544</v>
      </c>
    </row>
    <row r="44" spans="2:3" x14ac:dyDescent="0.3">
      <c r="B44" s="20" t="s">
        <v>284</v>
      </c>
      <c r="C44" s="11">
        <v>82500</v>
      </c>
    </row>
    <row r="45" spans="2:3" x14ac:dyDescent="0.3">
      <c r="B45" s="20" t="s">
        <v>285</v>
      </c>
      <c r="C45" s="11">
        <v>56623.199999999997</v>
      </c>
    </row>
    <row r="46" spans="2:3" x14ac:dyDescent="0.3">
      <c r="B46" s="20" t="s">
        <v>286</v>
      </c>
      <c r="C46" s="11">
        <v>7680</v>
      </c>
    </row>
    <row r="47" spans="2:3" x14ac:dyDescent="0.3">
      <c r="B47" s="20" t="s">
        <v>287</v>
      </c>
      <c r="C47" s="11">
        <v>116519.59</v>
      </c>
    </row>
    <row r="48" spans="2:3" x14ac:dyDescent="0.3">
      <c r="B48" s="20" t="s">
        <v>288</v>
      </c>
      <c r="C48" s="11">
        <v>3634508.16</v>
      </c>
    </row>
    <row r="49" spans="2:15" x14ac:dyDescent="0.3">
      <c r="B49" s="20" t="s">
        <v>156</v>
      </c>
      <c r="C49" s="11">
        <v>569550</v>
      </c>
    </row>
    <row r="50" spans="2:15" x14ac:dyDescent="0.3">
      <c r="B50" s="20" t="s">
        <v>91</v>
      </c>
      <c r="C50" s="11">
        <v>70065.63</v>
      </c>
    </row>
    <row r="51" spans="2:15" x14ac:dyDescent="0.3">
      <c r="B51" s="20" t="s">
        <v>289</v>
      </c>
      <c r="C51" s="11">
        <v>100000</v>
      </c>
    </row>
    <row r="52" spans="2:15" x14ac:dyDescent="0.3">
      <c r="B52" s="20" t="s">
        <v>290</v>
      </c>
      <c r="C52" s="11">
        <v>1800000</v>
      </c>
    </row>
    <row r="53" spans="2:15" ht="15" thickBot="1" x14ac:dyDescent="0.35">
      <c r="B53" s="12" t="s">
        <v>291</v>
      </c>
      <c r="C53" s="13">
        <f>SUM(C24:C52)</f>
        <v>10629537.690000001</v>
      </c>
    </row>
    <row r="54" spans="2:15" x14ac:dyDescent="0.3">
      <c r="B54" s="24" t="s">
        <v>292</v>
      </c>
      <c r="C54" s="8"/>
    </row>
    <row r="55" spans="2:15" x14ac:dyDescent="0.3">
      <c r="B55" s="25" t="s">
        <v>176</v>
      </c>
      <c r="C55" s="11">
        <v>48642</v>
      </c>
    </row>
    <row r="56" spans="2:15" x14ac:dyDescent="0.3">
      <c r="B56" s="25" t="s">
        <v>177</v>
      </c>
      <c r="C56" s="11">
        <v>14300</v>
      </c>
    </row>
    <row r="57" spans="2:15" x14ac:dyDescent="0.3">
      <c r="B57" s="25" t="s">
        <v>179</v>
      </c>
      <c r="C57" s="11">
        <v>32560</v>
      </c>
    </row>
    <row r="58" spans="2:15" x14ac:dyDescent="0.3">
      <c r="B58" s="25" t="s">
        <v>293</v>
      </c>
      <c r="C58" s="11">
        <v>45735</v>
      </c>
    </row>
    <row r="59" spans="2:15" x14ac:dyDescent="0.3">
      <c r="B59" s="25" t="s">
        <v>294</v>
      </c>
      <c r="C59" s="11">
        <v>79680</v>
      </c>
    </row>
    <row r="60" spans="2:15" x14ac:dyDescent="0.3">
      <c r="B60" s="25" t="s">
        <v>181</v>
      </c>
      <c r="C60" s="11">
        <v>103884</v>
      </c>
    </row>
    <row r="61" spans="2:15" x14ac:dyDescent="0.3">
      <c r="B61" s="25" t="s">
        <v>227</v>
      </c>
      <c r="C61" s="11">
        <v>40656</v>
      </c>
    </row>
    <row r="62" spans="2:15" x14ac:dyDescent="0.3">
      <c r="B62" s="25" t="s">
        <v>73</v>
      </c>
      <c r="C62" s="11">
        <v>91920</v>
      </c>
      <c r="O62" s="21"/>
    </row>
    <row r="63" spans="2:15" x14ac:dyDescent="0.3">
      <c r="B63" s="25" t="s">
        <v>295</v>
      </c>
      <c r="C63" s="11">
        <v>118800</v>
      </c>
      <c r="O63" s="21" t="s">
        <v>116</v>
      </c>
    </row>
    <row r="64" spans="2:15" x14ac:dyDescent="0.3">
      <c r="B64" s="25" t="s">
        <v>296</v>
      </c>
      <c r="C64" s="11">
        <v>377752.5</v>
      </c>
      <c r="O64" s="21"/>
    </row>
    <row r="65" spans="2:15" x14ac:dyDescent="0.3">
      <c r="B65" s="25" t="s">
        <v>190</v>
      </c>
      <c r="C65" s="11">
        <v>666266.43999999994</v>
      </c>
      <c r="O65" s="21" t="s">
        <v>118</v>
      </c>
    </row>
    <row r="66" spans="2:15" x14ac:dyDescent="0.3">
      <c r="B66" s="25" t="s">
        <v>297</v>
      </c>
      <c r="C66" s="11">
        <v>1537.2</v>
      </c>
    </row>
    <row r="67" spans="2:15" x14ac:dyDescent="0.3">
      <c r="B67" s="25" t="s">
        <v>298</v>
      </c>
      <c r="C67" s="11">
        <v>33120</v>
      </c>
    </row>
    <row r="68" spans="2:15" x14ac:dyDescent="0.3">
      <c r="B68" s="25" t="s">
        <v>299</v>
      </c>
      <c r="C68" s="11">
        <v>15066</v>
      </c>
      <c r="O68" s="21" t="s">
        <v>119</v>
      </c>
    </row>
    <row r="69" spans="2:15" x14ac:dyDescent="0.3">
      <c r="B69" s="25" t="s">
        <v>195</v>
      </c>
      <c r="C69" s="11">
        <v>375258</v>
      </c>
    </row>
    <row r="70" spans="2:15" x14ac:dyDescent="0.3">
      <c r="B70" s="25" t="s">
        <v>300</v>
      </c>
      <c r="C70" s="11">
        <v>18000</v>
      </c>
    </row>
    <row r="71" spans="2:15" x14ac:dyDescent="0.3">
      <c r="B71" s="25" t="s">
        <v>197</v>
      </c>
      <c r="C71" s="11">
        <v>538950</v>
      </c>
    </row>
    <row r="72" spans="2:15" x14ac:dyDescent="0.3">
      <c r="B72" s="25" t="s">
        <v>198</v>
      </c>
      <c r="C72" s="11">
        <v>12246</v>
      </c>
    </row>
    <row r="73" spans="2:15" x14ac:dyDescent="0.3">
      <c r="B73" s="25" t="s">
        <v>90</v>
      </c>
      <c r="C73" s="11">
        <v>55772.32</v>
      </c>
    </row>
    <row r="74" spans="2:15" x14ac:dyDescent="0.3">
      <c r="B74" s="25" t="s">
        <v>201</v>
      </c>
      <c r="C74" s="11">
        <v>15000</v>
      </c>
    </row>
    <row r="75" spans="2:15" x14ac:dyDescent="0.3">
      <c r="B75" s="25" t="s">
        <v>202</v>
      </c>
      <c r="C75" s="11">
        <v>12210</v>
      </c>
    </row>
    <row r="76" spans="2:15" ht="15" thickBot="1" x14ac:dyDescent="0.35">
      <c r="B76" s="26" t="s">
        <v>203</v>
      </c>
      <c r="C76" s="13">
        <f>SUM(C55:C75)</f>
        <v>2697355.4599999995</v>
      </c>
    </row>
    <row r="77" spans="2:15" ht="16.2" thickBot="1" x14ac:dyDescent="0.35">
      <c r="B77" s="30" t="s">
        <v>301</v>
      </c>
      <c r="C77" s="17">
        <f>SUM(C76,C53,C22,C19,C16,C12,C8)</f>
        <v>16656945.300000001</v>
      </c>
    </row>
    <row r="78" spans="2:15" x14ac:dyDescent="0.3">
      <c r="B78" s="9" t="s">
        <v>302</v>
      </c>
      <c r="C78" s="8"/>
    </row>
    <row r="79" spans="2:15" x14ac:dyDescent="0.3">
      <c r="B79" s="20" t="s">
        <v>303</v>
      </c>
      <c r="C79" s="11">
        <v>40270</v>
      </c>
    </row>
    <row r="80" spans="2:15" x14ac:dyDescent="0.3">
      <c r="B80" s="20" t="s">
        <v>306</v>
      </c>
      <c r="C80" s="11">
        <v>48.58</v>
      </c>
    </row>
    <row r="81" spans="2:3" x14ac:dyDescent="0.3">
      <c r="B81" s="20" t="s">
        <v>304</v>
      </c>
      <c r="C81" s="11">
        <v>31789.55</v>
      </c>
    </row>
    <row r="82" spans="2:3" ht="15" thickBot="1" x14ac:dyDescent="0.35">
      <c r="B82" s="12" t="s">
        <v>305</v>
      </c>
      <c r="C82" s="13">
        <f>SUM(C79:C81)</f>
        <v>72108.13</v>
      </c>
    </row>
    <row r="83" spans="2:3" ht="16.2" thickBot="1" x14ac:dyDescent="0.35">
      <c r="B83" s="16" t="s">
        <v>33</v>
      </c>
      <c r="C83" s="17">
        <f>SUM(C82,C77)</f>
        <v>16729053.430000002</v>
      </c>
    </row>
    <row r="129" spans="5:5" x14ac:dyDescent="0.3">
      <c r="E129" s="18"/>
    </row>
    <row r="130" spans="5:5" x14ac:dyDescent="0.3">
      <c r="E130" s="18"/>
    </row>
    <row r="131" spans="5:5" x14ac:dyDescent="0.3">
      <c r="E131" s="18"/>
    </row>
    <row r="132" spans="5:5" x14ac:dyDescent="0.3">
      <c r="E132" s="18"/>
    </row>
    <row r="133" spans="5:5" x14ac:dyDescent="0.3">
      <c r="E133" s="18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3F9F7-9E3E-4444-87EF-4129B5E22CF2}">
  <dimension ref="B1:C11"/>
  <sheetViews>
    <sheetView workbookViewId="0">
      <selection activeCell="C7" sqref="C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307</v>
      </c>
    </row>
    <row r="4" spans="2:3" x14ac:dyDescent="0.3">
      <c r="B4" s="9" t="s">
        <v>64</v>
      </c>
      <c r="C4" s="8"/>
    </row>
    <row r="5" spans="2:3" x14ac:dyDescent="0.3">
      <c r="B5" s="10" t="s">
        <v>308</v>
      </c>
      <c r="C5" s="11">
        <v>100000</v>
      </c>
    </row>
    <row r="6" spans="2:3" x14ac:dyDescent="0.3">
      <c r="B6" s="10" t="s">
        <v>309</v>
      </c>
      <c r="C6" s="11">
        <v>452000</v>
      </c>
    </row>
    <row r="7" spans="2:3" x14ac:dyDescent="0.3">
      <c r="B7" s="10" t="s">
        <v>169</v>
      </c>
      <c r="C7" s="11">
        <v>19745</v>
      </c>
    </row>
    <row r="8" spans="2:3" x14ac:dyDescent="0.3">
      <c r="B8" s="10" t="s">
        <v>171</v>
      </c>
      <c r="C8" s="11">
        <v>2035</v>
      </c>
    </row>
    <row r="9" spans="2:3" x14ac:dyDescent="0.3">
      <c r="B9" s="10" t="s">
        <v>65</v>
      </c>
      <c r="C9" s="11">
        <v>32309.65</v>
      </c>
    </row>
    <row r="10" spans="2:3" ht="15" thickBot="1" x14ac:dyDescent="0.35">
      <c r="B10" s="12" t="s">
        <v>55</v>
      </c>
      <c r="C10" s="13">
        <f>SUM(C5:C9)</f>
        <v>606089.65</v>
      </c>
    </row>
    <row r="11" spans="2:3" ht="16.2" thickBot="1" x14ac:dyDescent="0.35">
      <c r="B11" s="16" t="s">
        <v>33</v>
      </c>
      <c r="C11" s="17">
        <f>SUM(C10)</f>
        <v>606089.65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CAB66-B733-4F40-B6B1-8442E0DFF98E}">
  <dimension ref="C2:D91"/>
  <sheetViews>
    <sheetView topLeftCell="A73" workbookViewId="0">
      <selection activeCell="D97" sqref="D97"/>
    </sheetView>
  </sheetViews>
  <sheetFormatPr defaultRowHeight="14.4" x14ac:dyDescent="0.3"/>
  <cols>
    <col min="1" max="2" width="9.109375" customWidth="1"/>
    <col min="3" max="3" width="47.33203125" customWidth="1"/>
    <col min="4" max="4" width="33.88671875" customWidth="1"/>
  </cols>
  <sheetData>
    <row r="2" spans="3:4" ht="15" thickBot="1" x14ac:dyDescent="0.35"/>
    <row r="3" spans="3:4" ht="15.6" x14ac:dyDescent="0.3">
      <c r="C3" s="3" t="s">
        <v>0</v>
      </c>
      <c r="D3" s="4"/>
    </row>
    <row r="4" spans="3:4" ht="16.2" thickBot="1" x14ac:dyDescent="0.35">
      <c r="C4" s="5" t="s">
        <v>1</v>
      </c>
      <c r="D4" s="6" t="s">
        <v>310</v>
      </c>
    </row>
    <row r="5" spans="3:4" ht="16.2" thickBot="1" x14ac:dyDescent="0.35">
      <c r="C5" s="27" t="s">
        <v>214</v>
      </c>
      <c r="D5" s="28"/>
    </row>
    <row r="6" spans="3:4" x14ac:dyDescent="0.3">
      <c r="C6" s="29" t="s">
        <v>215</v>
      </c>
      <c r="D6" s="8"/>
    </row>
    <row r="7" spans="3:4" x14ac:dyDescent="0.3">
      <c r="C7" s="20" t="s">
        <v>216</v>
      </c>
      <c r="D7" s="11">
        <v>461106.31</v>
      </c>
    </row>
    <row r="8" spans="3:4" x14ac:dyDescent="0.3">
      <c r="C8" s="20" t="s">
        <v>217</v>
      </c>
      <c r="D8" s="11">
        <v>24897.95</v>
      </c>
    </row>
    <row r="9" spans="3:4" x14ac:dyDescent="0.3">
      <c r="C9" s="20" t="s">
        <v>174</v>
      </c>
      <c r="D9" s="11">
        <v>18549.080000000002</v>
      </c>
    </row>
    <row r="10" spans="3:4" x14ac:dyDescent="0.3">
      <c r="C10" s="20" t="s">
        <v>177</v>
      </c>
      <c r="D10" s="11">
        <v>63469.45</v>
      </c>
    </row>
    <row r="11" spans="3:4" x14ac:dyDescent="0.3">
      <c r="C11" s="20" t="s">
        <v>69</v>
      </c>
      <c r="D11" s="11">
        <v>306756.67</v>
      </c>
    </row>
    <row r="12" spans="3:4" x14ac:dyDescent="0.3">
      <c r="C12" s="20" t="s">
        <v>161</v>
      </c>
      <c r="D12" s="11">
        <v>291445</v>
      </c>
    </row>
    <row r="13" spans="3:4" x14ac:dyDescent="0.3">
      <c r="C13" s="20" t="s">
        <v>162</v>
      </c>
      <c r="D13" s="11">
        <v>144650</v>
      </c>
    </row>
    <row r="14" spans="3:4" x14ac:dyDescent="0.3">
      <c r="C14" s="20" t="s">
        <v>188</v>
      </c>
      <c r="D14" s="11">
        <v>265323.96000000002</v>
      </c>
    </row>
    <row r="15" spans="3:4" x14ac:dyDescent="0.3">
      <c r="C15" s="20" t="s">
        <v>164</v>
      </c>
      <c r="D15" s="11">
        <v>527912</v>
      </c>
    </row>
    <row r="16" spans="3:4" x14ac:dyDescent="0.3">
      <c r="C16" s="20" t="s">
        <v>220</v>
      </c>
      <c r="D16" s="11">
        <v>10792.32</v>
      </c>
    </row>
    <row r="17" spans="3:4" x14ac:dyDescent="0.3">
      <c r="C17" s="20" t="s">
        <v>37</v>
      </c>
      <c r="D17" s="11">
        <v>51667.44</v>
      </c>
    </row>
    <row r="18" spans="3:4" x14ac:dyDescent="0.3">
      <c r="C18" s="20" t="s">
        <v>196</v>
      </c>
      <c r="D18" s="11">
        <v>695245.87</v>
      </c>
    </row>
    <row r="19" spans="3:4" x14ac:dyDescent="0.3">
      <c r="C19" s="20" t="s">
        <v>36</v>
      </c>
      <c r="D19" s="11">
        <v>75900</v>
      </c>
    </row>
    <row r="20" spans="3:4" x14ac:dyDescent="0.3">
      <c r="C20" s="20" t="s">
        <v>221</v>
      </c>
      <c r="D20" s="11">
        <v>127774.64</v>
      </c>
    </row>
    <row r="21" spans="3:4" x14ac:dyDescent="0.3">
      <c r="C21" s="20" t="s">
        <v>222</v>
      </c>
      <c r="D21" s="11">
        <v>142991.09</v>
      </c>
    </row>
    <row r="22" spans="3:4" ht="15" thickBot="1" x14ac:dyDescent="0.35">
      <c r="C22" s="12" t="s">
        <v>12</v>
      </c>
      <c r="D22" s="13">
        <f>SUM(D7:D21)</f>
        <v>3208481.78</v>
      </c>
    </row>
    <row r="23" spans="3:4" x14ac:dyDescent="0.3">
      <c r="C23" s="9" t="s">
        <v>223</v>
      </c>
      <c r="D23" s="8"/>
    </row>
    <row r="24" spans="3:4" x14ac:dyDescent="0.3">
      <c r="C24" s="20" t="s">
        <v>216</v>
      </c>
      <c r="D24" s="11">
        <v>129174.24</v>
      </c>
    </row>
    <row r="25" spans="3:4" x14ac:dyDescent="0.3">
      <c r="C25" s="20" t="s">
        <v>227</v>
      </c>
      <c r="D25" s="11">
        <v>199479.6</v>
      </c>
    </row>
    <row r="26" spans="3:4" x14ac:dyDescent="0.3">
      <c r="C26" s="20" t="s">
        <v>229</v>
      </c>
      <c r="D26" s="11">
        <v>211320</v>
      </c>
    </row>
    <row r="27" spans="3:4" x14ac:dyDescent="0.3">
      <c r="C27" s="20" t="s">
        <v>233</v>
      </c>
      <c r="D27" s="11">
        <v>8250</v>
      </c>
    </row>
    <row r="28" spans="3:4" x14ac:dyDescent="0.3">
      <c r="C28" s="20" t="s">
        <v>234</v>
      </c>
      <c r="D28" s="11">
        <v>25506</v>
      </c>
    </row>
    <row r="29" spans="3:4" x14ac:dyDescent="0.3">
      <c r="C29" s="20" t="s">
        <v>235</v>
      </c>
      <c r="D29" s="11">
        <v>644500</v>
      </c>
    </row>
    <row r="30" spans="3:4" x14ac:dyDescent="0.3">
      <c r="C30" s="20" t="s">
        <v>160</v>
      </c>
      <c r="D30" s="11">
        <v>5594.4</v>
      </c>
    </row>
    <row r="31" spans="3:4" x14ac:dyDescent="0.3">
      <c r="C31" s="20" t="s">
        <v>224</v>
      </c>
      <c r="D31" s="11">
        <v>204000</v>
      </c>
    </row>
    <row r="32" spans="3:4" x14ac:dyDescent="0.3">
      <c r="C32" s="20" t="s">
        <v>179</v>
      </c>
      <c r="D32" s="11">
        <v>332890.8</v>
      </c>
    </row>
    <row r="33" spans="3:4" x14ac:dyDescent="0.3">
      <c r="C33" s="20" t="s">
        <v>225</v>
      </c>
      <c r="D33" s="11">
        <v>52800</v>
      </c>
    </row>
    <row r="34" spans="3:4" x14ac:dyDescent="0.3">
      <c r="C34" s="20" t="s">
        <v>311</v>
      </c>
      <c r="D34" s="11">
        <v>50400</v>
      </c>
    </row>
    <row r="35" spans="3:4" x14ac:dyDescent="0.3">
      <c r="C35" s="20" t="s">
        <v>228</v>
      </c>
      <c r="D35" s="11">
        <v>19264</v>
      </c>
    </row>
    <row r="36" spans="3:4" x14ac:dyDescent="0.3">
      <c r="C36" s="20" t="s">
        <v>232</v>
      </c>
      <c r="D36" s="11">
        <v>260084</v>
      </c>
    </row>
    <row r="37" spans="3:4" x14ac:dyDescent="0.3">
      <c r="C37" s="20" t="s">
        <v>312</v>
      </c>
      <c r="D37" s="11">
        <v>3576</v>
      </c>
    </row>
    <row r="38" spans="3:4" x14ac:dyDescent="0.3">
      <c r="C38" s="20" t="s">
        <v>196</v>
      </c>
      <c r="D38" s="11">
        <v>110410.2</v>
      </c>
    </row>
    <row r="39" spans="3:4" x14ac:dyDescent="0.3">
      <c r="C39" s="20" t="s">
        <v>222</v>
      </c>
      <c r="D39" s="11">
        <v>796632</v>
      </c>
    </row>
    <row r="40" spans="3:4" ht="15" thickBot="1" x14ac:dyDescent="0.35">
      <c r="C40" s="12" t="s">
        <v>203</v>
      </c>
      <c r="D40" s="13">
        <f>SUM(D24:D39)</f>
        <v>3053881.24</v>
      </c>
    </row>
    <row r="41" spans="3:4" x14ac:dyDescent="0.3">
      <c r="C41" s="9" t="s">
        <v>237</v>
      </c>
      <c r="D41" s="8"/>
    </row>
    <row r="42" spans="3:4" x14ac:dyDescent="0.3">
      <c r="C42" s="20" t="s">
        <v>4</v>
      </c>
      <c r="D42" s="11">
        <v>117220.84</v>
      </c>
    </row>
    <row r="43" spans="3:4" x14ac:dyDescent="0.3">
      <c r="C43" s="20" t="s">
        <v>6</v>
      </c>
      <c r="D43" s="11">
        <v>24505.8</v>
      </c>
    </row>
    <row r="44" spans="3:4" x14ac:dyDescent="0.3">
      <c r="C44" s="20" t="s">
        <v>196</v>
      </c>
      <c r="D44" s="11">
        <v>754425.1</v>
      </c>
    </row>
    <row r="45" spans="3:4" x14ac:dyDescent="0.3">
      <c r="C45" s="20" t="s">
        <v>221</v>
      </c>
      <c r="D45" s="11">
        <v>10779.67</v>
      </c>
    </row>
    <row r="46" spans="3:4" x14ac:dyDescent="0.3">
      <c r="C46" s="20" t="s">
        <v>222</v>
      </c>
      <c r="D46" s="11">
        <v>157392.4</v>
      </c>
    </row>
    <row r="47" spans="3:4" ht="15" thickBot="1" x14ac:dyDescent="0.35">
      <c r="C47" s="12" t="s">
        <v>20</v>
      </c>
      <c r="D47" s="13">
        <f>SUM(D42:D46)</f>
        <v>1064323.81</v>
      </c>
    </row>
    <row r="48" spans="3:4" x14ac:dyDescent="0.3">
      <c r="C48" s="9" t="s">
        <v>238</v>
      </c>
      <c r="D48" s="8"/>
    </row>
    <row r="49" spans="3:4" x14ac:dyDescent="0.3">
      <c r="C49" s="20" t="s">
        <v>174</v>
      </c>
      <c r="D49" s="11">
        <v>8642137.0199999996</v>
      </c>
    </row>
    <row r="50" spans="3:4" x14ac:dyDescent="0.3">
      <c r="C50" s="20" t="s">
        <v>160</v>
      </c>
      <c r="D50" s="11">
        <v>1564500.72</v>
      </c>
    </row>
    <row r="51" spans="3:4" x14ac:dyDescent="0.3">
      <c r="C51" s="20" t="s">
        <v>106</v>
      </c>
      <c r="D51" s="11">
        <v>226605.52</v>
      </c>
    </row>
    <row r="52" spans="3:4" x14ac:dyDescent="0.3">
      <c r="C52" s="20" t="s">
        <v>188</v>
      </c>
      <c r="D52" s="11">
        <v>122127.46</v>
      </c>
    </row>
    <row r="53" spans="3:4" x14ac:dyDescent="0.3">
      <c r="C53" s="20" t="s">
        <v>8</v>
      </c>
      <c r="D53" s="11">
        <v>187893.2</v>
      </c>
    </row>
    <row r="54" spans="3:4" x14ac:dyDescent="0.3">
      <c r="C54" s="20" t="s">
        <v>14</v>
      </c>
      <c r="D54" s="11">
        <v>349731.49</v>
      </c>
    </row>
    <row r="55" spans="3:4" x14ac:dyDescent="0.3">
      <c r="C55" s="20" t="s">
        <v>196</v>
      </c>
      <c r="D55" s="11">
        <v>3217838.86</v>
      </c>
    </row>
    <row r="56" spans="3:4" x14ac:dyDescent="0.3">
      <c r="C56" s="20" t="s">
        <v>221</v>
      </c>
      <c r="D56" s="11">
        <v>827685.43</v>
      </c>
    </row>
    <row r="57" spans="3:4" x14ac:dyDescent="0.3">
      <c r="C57" s="20" t="s">
        <v>222</v>
      </c>
      <c r="D57" s="11">
        <v>732302.56</v>
      </c>
    </row>
    <row r="58" spans="3:4" ht="15" thickBot="1" x14ac:dyDescent="0.35">
      <c r="C58" s="12" t="s">
        <v>22</v>
      </c>
      <c r="D58" s="13">
        <f>SUM(D49:D57)</f>
        <v>15870822.26</v>
      </c>
    </row>
    <row r="59" spans="3:4" x14ac:dyDescent="0.3">
      <c r="C59" s="9" t="s">
        <v>239</v>
      </c>
      <c r="D59" s="8"/>
    </row>
    <row r="60" spans="3:4" x14ac:dyDescent="0.3">
      <c r="C60" s="20" t="s">
        <v>8</v>
      </c>
      <c r="D60" s="11">
        <v>292446</v>
      </c>
    </row>
    <row r="61" spans="3:4" ht="15" thickBot="1" x14ac:dyDescent="0.35">
      <c r="C61" s="12" t="s">
        <v>244</v>
      </c>
      <c r="D61" s="13">
        <f>SUM(D60:D60)</f>
        <v>292446</v>
      </c>
    </row>
    <row r="62" spans="3:4" x14ac:dyDescent="0.3">
      <c r="C62" s="9" t="s">
        <v>245</v>
      </c>
      <c r="D62" s="8"/>
    </row>
    <row r="63" spans="3:4" x14ac:dyDescent="0.3">
      <c r="C63" s="20" t="s">
        <v>106</v>
      </c>
      <c r="D63" s="11">
        <v>116688</v>
      </c>
    </row>
    <row r="64" spans="3:4" x14ac:dyDescent="0.3">
      <c r="C64" s="20" t="s">
        <v>188</v>
      </c>
      <c r="D64" s="11">
        <v>2175873.7000000002</v>
      </c>
    </row>
    <row r="65" spans="3:4" x14ac:dyDescent="0.3">
      <c r="C65" s="20" t="s">
        <v>313</v>
      </c>
      <c r="D65" s="11">
        <v>310741.2</v>
      </c>
    </row>
    <row r="66" spans="3:4" x14ac:dyDescent="0.3">
      <c r="C66" s="20" t="s">
        <v>221</v>
      </c>
      <c r="D66" s="11">
        <v>50517.5</v>
      </c>
    </row>
    <row r="67" spans="3:4" ht="15" thickBot="1" x14ac:dyDescent="0.35">
      <c r="C67" s="12" t="s">
        <v>18</v>
      </c>
      <c r="D67" s="13">
        <f>SUM(D63:D66)</f>
        <v>2653820.4000000004</v>
      </c>
    </row>
    <row r="68" spans="3:4" x14ac:dyDescent="0.3">
      <c r="C68" s="9" t="s">
        <v>26</v>
      </c>
      <c r="D68" s="8"/>
    </row>
    <row r="69" spans="3:4" x14ac:dyDescent="0.3">
      <c r="C69" s="20" t="s">
        <v>314</v>
      </c>
      <c r="D69" s="11">
        <v>1997354.7</v>
      </c>
    </row>
    <row r="70" spans="3:4" ht="15" thickBot="1" x14ac:dyDescent="0.35">
      <c r="C70" s="12" t="s">
        <v>247</v>
      </c>
      <c r="D70" s="13">
        <f>SUM(D69:D69)</f>
        <v>1997354.7</v>
      </c>
    </row>
    <row r="71" spans="3:4" x14ac:dyDescent="0.3">
      <c r="C71" s="9" t="s">
        <v>248</v>
      </c>
      <c r="D71" s="8"/>
    </row>
    <row r="72" spans="3:4" x14ac:dyDescent="0.3">
      <c r="C72" s="20" t="s">
        <v>14</v>
      </c>
      <c r="D72" s="11">
        <v>217800</v>
      </c>
    </row>
    <row r="73" spans="3:4" ht="15" thickBot="1" x14ac:dyDescent="0.35">
      <c r="C73" s="12" t="s">
        <v>249</v>
      </c>
      <c r="D73" s="13">
        <f>SUM(D72:D72)</f>
        <v>217800</v>
      </c>
    </row>
    <row r="74" spans="3:4" x14ac:dyDescent="0.3">
      <c r="C74" s="9" t="s">
        <v>250</v>
      </c>
      <c r="D74" s="8"/>
    </row>
    <row r="75" spans="3:4" x14ac:dyDescent="0.3">
      <c r="C75" s="20" t="s">
        <v>78</v>
      </c>
      <c r="D75" s="11">
        <v>37950</v>
      </c>
    </row>
    <row r="76" spans="3:4" ht="15" thickBot="1" x14ac:dyDescent="0.35">
      <c r="C76" s="12" t="s">
        <v>251</v>
      </c>
      <c r="D76" s="13">
        <f>SUM(D75:D75)</f>
        <v>37950</v>
      </c>
    </row>
    <row r="77" spans="3:4" x14ac:dyDescent="0.3">
      <c r="C77" s="9" t="s">
        <v>315</v>
      </c>
      <c r="D77" s="8"/>
    </row>
    <row r="78" spans="3:4" x14ac:dyDescent="0.3">
      <c r="C78" s="20" t="s">
        <v>30</v>
      </c>
      <c r="D78" s="11">
        <v>2900876</v>
      </c>
    </row>
    <row r="79" spans="3:4" ht="15" thickBot="1" x14ac:dyDescent="0.35">
      <c r="C79" s="12" t="s">
        <v>316</v>
      </c>
      <c r="D79" s="13">
        <f>SUM(D78:D78)</f>
        <v>2900876</v>
      </c>
    </row>
    <row r="80" spans="3:4" x14ac:dyDescent="0.3">
      <c r="C80" s="9" t="s">
        <v>317</v>
      </c>
      <c r="D80" s="8"/>
    </row>
    <row r="81" spans="3:4" x14ac:dyDescent="0.3">
      <c r="C81" s="20" t="s">
        <v>72</v>
      </c>
      <c r="D81" s="11">
        <v>9346.56</v>
      </c>
    </row>
    <row r="82" spans="3:4" x14ac:dyDescent="0.3">
      <c r="C82" s="20" t="s">
        <v>188</v>
      </c>
      <c r="D82" s="11">
        <v>1448488.8</v>
      </c>
    </row>
    <row r="83" spans="3:4" x14ac:dyDescent="0.3">
      <c r="C83" s="20" t="s">
        <v>314</v>
      </c>
      <c r="D83" s="11">
        <v>453736.82</v>
      </c>
    </row>
    <row r="84" spans="3:4" x14ac:dyDescent="0.3">
      <c r="C84" s="20" t="s">
        <v>51</v>
      </c>
      <c r="D84" s="11">
        <v>661296</v>
      </c>
    </row>
    <row r="85" spans="3:4" x14ac:dyDescent="0.3">
      <c r="C85" s="20" t="s">
        <v>318</v>
      </c>
      <c r="D85" s="11">
        <v>1693884</v>
      </c>
    </row>
    <row r="86" spans="3:4" ht="15" thickBot="1" x14ac:dyDescent="0.35">
      <c r="C86" s="12" t="s">
        <v>319</v>
      </c>
      <c r="D86" s="13">
        <f>SUM(D81:D85)</f>
        <v>4266752.18</v>
      </c>
    </row>
    <row r="87" spans="3:4" ht="16.2" thickBot="1" x14ac:dyDescent="0.35">
      <c r="C87" s="16" t="s">
        <v>252</v>
      </c>
      <c r="D87" s="17">
        <f>SUM(D86+D79+D76+D73+D70+D67+D61+D58+D47+D40+D22)</f>
        <v>35564508.369999997</v>
      </c>
    </row>
    <row r="88" spans="3:4" x14ac:dyDescent="0.3">
      <c r="C88" s="9" t="s">
        <v>320</v>
      </c>
      <c r="D88" s="8"/>
    </row>
    <row r="89" spans="3:4" x14ac:dyDescent="0.3">
      <c r="C89" s="20" t="s">
        <v>65</v>
      </c>
      <c r="D89" s="11">
        <v>1172.76</v>
      </c>
    </row>
    <row r="90" spans="3:4" ht="15" thickBot="1" x14ac:dyDescent="0.35">
      <c r="C90" s="12" t="s">
        <v>120</v>
      </c>
      <c r="D90" s="13">
        <f>SUM(D89:D89)</f>
        <v>1172.76</v>
      </c>
    </row>
    <row r="91" spans="3:4" ht="16.2" thickBot="1" x14ac:dyDescent="0.35">
      <c r="C91" s="16" t="s">
        <v>321</v>
      </c>
      <c r="D91" s="17">
        <f>SUM(D87+D90)</f>
        <v>35565681.129999995</v>
      </c>
    </row>
  </sheetData>
  <sortState xmlns:xlrd2="http://schemas.microsoft.com/office/spreadsheetml/2017/richdata2" ref="C49:D57">
    <sortCondition ref="C49:C5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124DF-28F8-4CD5-82AA-F39A2D5D0DF4}">
  <dimension ref="B1:C8"/>
  <sheetViews>
    <sheetView workbookViewId="0">
      <selection activeCell="B26" sqref="B2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63</v>
      </c>
    </row>
    <row r="4" spans="2:3" x14ac:dyDescent="0.3">
      <c r="B4" s="9" t="s">
        <v>64</v>
      </c>
      <c r="C4" s="8"/>
    </row>
    <row r="5" spans="2:3" x14ac:dyDescent="0.3">
      <c r="B5" s="10" t="s">
        <v>59</v>
      </c>
      <c r="C5" s="11">
        <v>13745.94</v>
      </c>
    </row>
    <row r="6" spans="2:3" x14ac:dyDescent="0.3">
      <c r="B6" s="10" t="s">
        <v>65</v>
      </c>
      <c r="C6" s="11">
        <v>86500.15</v>
      </c>
    </row>
    <row r="7" spans="2:3" ht="15" thickBot="1" x14ac:dyDescent="0.35">
      <c r="B7" s="12" t="s">
        <v>55</v>
      </c>
      <c r="C7" s="13">
        <f>SUM(C5:C6)</f>
        <v>100246.09</v>
      </c>
    </row>
    <row r="8" spans="2:3" ht="16.2" thickBot="1" x14ac:dyDescent="0.35">
      <c r="B8" s="16" t="s">
        <v>33</v>
      </c>
      <c r="C8" s="17">
        <f>SUM(C7)</f>
        <v>100246.09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034B1-C4B3-4484-998F-83BB53BEBC53}">
  <dimension ref="B1:C7"/>
  <sheetViews>
    <sheetView tabSelected="1" workbookViewId="0">
      <selection activeCell="C6" sqref="C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322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12</v>
      </c>
    </row>
    <row r="6" spans="2:3" ht="15" thickBot="1" x14ac:dyDescent="0.35">
      <c r="B6" s="12" t="s">
        <v>55</v>
      </c>
      <c r="C6" s="13">
        <f>SUM(C5:C5)</f>
        <v>12</v>
      </c>
    </row>
    <row r="7" spans="2:3" ht="16.2" thickBot="1" x14ac:dyDescent="0.35">
      <c r="B7" s="16" t="s">
        <v>33</v>
      </c>
      <c r="C7" s="17">
        <f>SUM(C6)</f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A8E21-7BDE-4A7D-9272-12E90B95B97B}">
  <dimension ref="B1:C36"/>
  <sheetViews>
    <sheetView workbookViewId="0">
      <selection activeCell="D24" sqref="D2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66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70</v>
      </c>
      <c r="C5" s="8"/>
    </row>
    <row r="6" spans="2:3" x14ac:dyDescent="0.3">
      <c r="B6" s="10" t="s">
        <v>71</v>
      </c>
      <c r="C6" s="11">
        <v>31314.82</v>
      </c>
    </row>
    <row r="7" spans="2:3" x14ac:dyDescent="0.3">
      <c r="B7" s="10" t="s">
        <v>72</v>
      </c>
      <c r="C7" s="11">
        <v>1421147.04</v>
      </c>
    </row>
    <row r="8" spans="2:3" x14ac:dyDescent="0.3">
      <c r="B8" s="10" t="s">
        <v>73</v>
      </c>
      <c r="C8" s="11">
        <v>132084</v>
      </c>
    </row>
    <row r="9" spans="2:3" x14ac:dyDescent="0.3">
      <c r="B9" s="10" t="s">
        <v>17</v>
      </c>
      <c r="C9" s="11">
        <v>11588618.4</v>
      </c>
    </row>
    <row r="10" spans="2:3" x14ac:dyDescent="0.3">
      <c r="B10" s="10" t="s">
        <v>27</v>
      </c>
      <c r="C10" s="11">
        <v>1117127.96</v>
      </c>
    </row>
    <row r="11" spans="2:3" x14ac:dyDescent="0.3">
      <c r="B11" s="10" t="s">
        <v>74</v>
      </c>
      <c r="C11" s="11">
        <v>66174.64</v>
      </c>
    </row>
    <row r="12" spans="2:3" x14ac:dyDescent="0.3">
      <c r="B12" s="10" t="s">
        <v>51</v>
      </c>
      <c r="C12" s="11">
        <v>549102</v>
      </c>
    </row>
    <row r="13" spans="2:3" x14ac:dyDescent="0.3">
      <c r="B13" s="10" t="s">
        <v>75</v>
      </c>
      <c r="C13" s="11">
        <v>3444216</v>
      </c>
    </row>
    <row r="14" spans="2:3" ht="15" thickBot="1" x14ac:dyDescent="0.35">
      <c r="B14" s="12" t="s">
        <v>76</v>
      </c>
      <c r="C14" s="13">
        <f>SUM(C6:C13)</f>
        <v>18349784.859999999</v>
      </c>
    </row>
    <row r="15" spans="2:3" x14ac:dyDescent="0.3">
      <c r="B15" s="9" t="s">
        <v>77</v>
      </c>
      <c r="C15" s="8"/>
    </row>
    <row r="16" spans="2:3" x14ac:dyDescent="0.3">
      <c r="B16" s="10" t="s">
        <v>78</v>
      </c>
      <c r="C16" s="11">
        <v>78650</v>
      </c>
    </row>
    <row r="17" spans="2:3" ht="15" thickBot="1" x14ac:dyDescent="0.35">
      <c r="B17" s="12" t="s">
        <v>79</v>
      </c>
      <c r="C17" s="13">
        <f>SUM(C16:C16)</f>
        <v>78650</v>
      </c>
    </row>
    <row r="18" spans="2:3" x14ac:dyDescent="0.3">
      <c r="B18" s="9" t="s">
        <v>80</v>
      </c>
      <c r="C18" s="8"/>
    </row>
    <row r="19" spans="2:3" x14ac:dyDescent="0.3">
      <c r="B19" s="10" t="s">
        <v>69</v>
      </c>
      <c r="C19" s="11">
        <v>83531.8</v>
      </c>
    </row>
    <row r="20" spans="2:3" x14ac:dyDescent="0.3">
      <c r="B20" s="10" t="s">
        <v>5</v>
      </c>
      <c r="C20" s="11">
        <v>5324</v>
      </c>
    </row>
    <row r="21" spans="2:3" x14ac:dyDescent="0.3">
      <c r="B21" s="10" t="s">
        <v>47</v>
      </c>
      <c r="C21" s="11">
        <v>11340</v>
      </c>
    </row>
    <row r="22" spans="2:3" x14ac:dyDescent="0.3">
      <c r="B22" s="10" t="s">
        <v>68</v>
      </c>
      <c r="C22" s="11">
        <v>51040</v>
      </c>
    </row>
    <row r="23" spans="2:3" x14ac:dyDescent="0.3">
      <c r="B23" s="10" t="s">
        <v>67</v>
      </c>
      <c r="C23" s="11">
        <v>16500</v>
      </c>
    </row>
    <row r="24" spans="2:3" x14ac:dyDescent="0.3">
      <c r="B24" s="10" t="s">
        <v>9</v>
      </c>
      <c r="C24" s="11">
        <v>129234.6</v>
      </c>
    </row>
    <row r="25" spans="2:3" x14ac:dyDescent="0.3">
      <c r="B25" s="10" t="s">
        <v>11</v>
      </c>
      <c r="C25" s="11">
        <v>763428</v>
      </c>
    </row>
    <row r="26" spans="2:3" x14ac:dyDescent="0.3">
      <c r="B26" s="10" t="s">
        <v>51</v>
      </c>
      <c r="C26" s="11">
        <v>99640</v>
      </c>
    </row>
    <row r="27" spans="2:3" ht="15" thickBot="1" x14ac:dyDescent="0.35">
      <c r="B27" s="12" t="s">
        <v>31</v>
      </c>
      <c r="C27" s="13">
        <f>SUM(C19:C26)</f>
        <v>1160038.3999999999</v>
      </c>
    </row>
    <row r="28" spans="2:3" ht="15" thickBot="1" x14ac:dyDescent="0.35">
      <c r="B28" s="14" t="s">
        <v>32</v>
      </c>
      <c r="C28" s="15">
        <f>SUM(C27+C17+C14)</f>
        <v>19588473.259999998</v>
      </c>
    </row>
    <row r="29" spans="2:3" x14ac:dyDescent="0.3">
      <c r="B29" s="9" t="s">
        <v>81</v>
      </c>
      <c r="C29" s="8"/>
    </row>
    <row r="30" spans="2:3" x14ac:dyDescent="0.3">
      <c r="B30" s="10" t="s">
        <v>82</v>
      </c>
      <c r="C30" s="11">
        <v>98534</v>
      </c>
    </row>
    <row r="31" spans="2:3" x14ac:dyDescent="0.3">
      <c r="B31" s="10" t="s">
        <v>83</v>
      </c>
      <c r="C31" s="11">
        <v>215410</v>
      </c>
    </row>
    <row r="32" spans="2:3" x14ac:dyDescent="0.3">
      <c r="B32" s="10" t="s">
        <v>84</v>
      </c>
      <c r="C32" s="11">
        <v>469224.99</v>
      </c>
    </row>
    <row r="33" spans="2:3" x14ac:dyDescent="0.3">
      <c r="B33" s="10" t="s">
        <v>85</v>
      </c>
      <c r="C33" s="11">
        <v>273000</v>
      </c>
    </row>
    <row r="34" spans="2:3" x14ac:dyDescent="0.3">
      <c r="B34" s="10" t="s">
        <v>65</v>
      </c>
      <c r="C34" s="11">
        <v>38.29</v>
      </c>
    </row>
    <row r="35" spans="2:3" ht="15" thickBot="1" x14ac:dyDescent="0.35">
      <c r="B35" s="12" t="s">
        <v>55</v>
      </c>
      <c r="C35" s="13">
        <f>SUM(C30:C34)</f>
        <v>1056207.28</v>
      </c>
    </row>
    <row r="36" spans="2:3" ht="16.2" thickBot="1" x14ac:dyDescent="0.35">
      <c r="B36" s="16" t="s">
        <v>33</v>
      </c>
      <c r="C36" s="17">
        <f>SUM(C35+C28)</f>
        <v>20644680.539999999</v>
      </c>
    </row>
  </sheetData>
  <sortState xmlns:xlrd2="http://schemas.microsoft.com/office/spreadsheetml/2017/richdata2" ref="B6:C13">
    <sortCondition ref="B6:B1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1D6D0-A8CC-4317-B11C-E71994570B6F}">
  <dimension ref="B1:C10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86</v>
      </c>
    </row>
    <row r="4" spans="2:3" x14ac:dyDescent="0.3">
      <c r="B4" s="9" t="s">
        <v>64</v>
      </c>
      <c r="C4" s="8"/>
    </row>
    <row r="5" spans="2:3" x14ac:dyDescent="0.3">
      <c r="B5" s="10" t="s">
        <v>87</v>
      </c>
      <c r="C5" s="11">
        <v>8613340.25</v>
      </c>
    </row>
    <row r="6" spans="2:3" x14ac:dyDescent="0.3">
      <c r="B6" s="10" t="s">
        <v>88</v>
      </c>
      <c r="C6" s="11">
        <v>2523639.38</v>
      </c>
    </row>
    <row r="7" spans="2:3" x14ac:dyDescent="0.3">
      <c r="B7" s="10" t="s">
        <v>89</v>
      </c>
      <c r="C7" s="11">
        <v>986234.4</v>
      </c>
    </row>
    <row r="8" spans="2:3" x14ac:dyDescent="0.3">
      <c r="B8" s="10" t="s">
        <v>65</v>
      </c>
      <c r="C8" s="11">
        <v>589.54</v>
      </c>
    </row>
    <row r="9" spans="2:3" ht="15" thickBot="1" x14ac:dyDescent="0.35">
      <c r="B9" s="12" t="s">
        <v>55</v>
      </c>
      <c r="C9" s="13">
        <f>SUM(C5:C8)</f>
        <v>12123803.569999998</v>
      </c>
    </row>
    <row r="10" spans="2:3" ht="16.2" thickBot="1" x14ac:dyDescent="0.35">
      <c r="B10" s="16" t="s">
        <v>33</v>
      </c>
      <c r="C10" s="17">
        <f>SUM(C9)</f>
        <v>12123803.569999998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44CF5-57B3-4717-82ED-9F163DFF4630}">
  <dimension ref="B1:O118"/>
  <sheetViews>
    <sheetView topLeftCell="A25" workbookViewId="0">
      <selection activeCell="C47" sqref="C47:C55"/>
    </sheetView>
  </sheetViews>
  <sheetFormatPr defaultRowHeight="14.4" x14ac:dyDescent="0.3"/>
  <cols>
    <col min="1" max="1" width="5.109375" customWidth="1"/>
    <col min="2" max="2" width="66.44140625" customWidth="1"/>
    <col min="3" max="3" width="25.109375" customWidth="1"/>
    <col min="5" max="5" width="11.6640625" bestFit="1" customWidth="1"/>
  </cols>
  <sheetData>
    <row r="1" spans="2:3" ht="18" x14ac:dyDescent="0.35">
      <c r="B1" s="19"/>
      <c r="C1" s="19"/>
    </row>
    <row r="2" spans="2:3" ht="18.600000000000001" thickBot="1" x14ac:dyDescent="0.4">
      <c r="B2" s="19"/>
      <c r="C2" s="19"/>
    </row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93</v>
      </c>
    </row>
    <row r="5" spans="2:3" x14ac:dyDescent="0.3">
      <c r="B5" s="9" t="s">
        <v>94</v>
      </c>
      <c r="C5" s="8"/>
    </row>
    <row r="6" spans="2:3" x14ac:dyDescent="0.3">
      <c r="B6" s="20" t="s">
        <v>4</v>
      </c>
      <c r="C6" s="11">
        <v>70992</v>
      </c>
    </row>
    <row r="7" spans="2:3" x14ac:dyDescent="0.3">
      <c r="B7" s="20" t="s">
        <v>95</v>
      </c>
      <c r="C7" s="11">
        <v>1535698.98</v>
      </c>
    </row>
    <row r="8" spans="2:3" ht="15" thickBot="1" x14ac:dyDescent="0.35">
      <c r="B8" s="12" t="s">
        <v>96</v>
      </c>
      <c r="C8" s="13">
        <f>SUM(C6:C7)</f>
        <v>1606690.98</v>
      </c>
    </row>
    <row r="9" spans="2:3" x14ac:dyDescent="0.3">
      <c r="B9" s="9" t="s">
        <v>97</v>
      </c>
      <c r="C9" s="8"/>
    </row>
    <row r="10" spans="2:3" x14ac:dyDescent="0.3">
      <c r="B10" s="20" t="s">
        <v>98</v>
      </c>
      <c r="C10" s="11">
        <v>2040</v>
      </c>
    </row>
    <row r="11" spans="2:3" x14ac:dyDescent="0.3">
      <c r="B11" s="20" t="s">
        <v>92</v>
      </c>
      <c r="C11" s="11">
        <v>9204</v>
      </c>
    </row>
    <row r="12" spans="2:3" x14ac:dyDescent="0.3">
      <c r="B12" s="20" t="s">
        <v>99</v>
      </c>
      <c r="C12" s="11">
        <v>61378.2</v>
      </c>
    </row>
    <row r="13" spans="2:3" ht="15" thickBot="1" x14ac:dyDescent="0.35">
      <c r="B13" s="12" t="s">
        <v>100</v>
      </c>
      <c r="C13" s="13">
        <f>SUM(C10:C12)</f>
        <v>72622.2</v>
      </c>
    </row>
    <row r="14" spans="2:3" x14ac:dyDescent="0.3">
      <c r="B14" s="9" t="s">
        <v>101</v>
      </c>
      <c r="C14" s="8"/>
    </row>
    <row r="15" spans="2:3" x14ac:dyDescent="0.3">
      <c r="B15" s="20" t="s">
        <v>102</v>
      </c>
      <c r="C15" s="11">
        <v>9240</v>
      </c>
    </row>
    <row r="16" spans="2:3" x14ac:dyDescent="0.3">
      <c r="B16" s="20" t="s">
        <v>103</v>
      </c>
      <c r="C16" s="11">
        <v>679690</v>
      </c>
    </row>
    <row r="17" spans="2:15" ht="15" thickBot="1" x14ac:dyDescent="0.35">
      <c r="B17" s="12" t="s">
        <v>104</v>
      </c>
      <c r="C17" s="13">
        <f>SUM(C15:C16)</f>
        <v>688930</v>
      </c>
    </row>
    <row r="18" spans="2:15" x14ac:dyDescent="0.3">
      <c r="B18" s="9" t="s">
        <v>105</v>
      </c>
      <c r="C18" s="8"/>
    </row>
    <row r="19" spans="2:15" x14ac:dyDescent="0.3">
      <c r="B19" s="20" t="s">
        <v>106</v>
      </c>
      <c r="C19" s="11">
        <v>286344</v>
      </c>
    </row>
    <row r="20" spans="2:15" x14ac:dyDescent="0.3">
      <c r="B20" s="20" t="s">
        <v>107</v>
      </c>
      <c r="C20" s="11">
        <v>106480</v>
      </c>
    </row>
    <row r="21" spans="2:15" ht="15" thickBot="1" x14ac:dyDescent="0.35">
      <c r="B21" s="12" t="s">
        <v>18</v>
      </c>
      <c r="C21" s="13">
        <f>SUM(C19:C20)</f>
        <v>392824</v>
      </c>
    </row>
    <row r="22" spans="2:15" x14ac:dyDescent="0.3">
      <c r="B22" s="9" t="s">
        <v>108</v>
      </c>
      <c r="C22" s="8"/>
    </row>
    <row r="23" spans="2:15" x14ac:dyDescent="0.3">
      <c r="B23" s="20" t="s">
        <v>90</v>
      </c>
      <c r="C23" s="11">
        <v>362935.98</v>
      </c>
    </row>
    <row r="24" spans="2:15" x14ac:dyDescent="0.3">
      <c r="B24" s="20" t="s">
        <v>109</v>
      </c>
      <c r="C24" s="11">
        <v>124740</v>
      </c>
    </row>
    <row r="25" spans="2:15" ht="15" thickBot="1" x14ac:dyDescent="0.35">
      <c r="B25" s="12" t="s">
        <v>110</v>
      </c>
      <c r="C25" s="13">
        <f>SUM(C23:C24)</f>
        <v>487675.98</v>
      </c>
    </row>
    <row r="26" spans="2:15" x14ac:dyDescent="0.3">
      <c r="B26" s="9" t="s">
        <v>121</v>
      </c>
      <c r="C26" s="8"/>
    </row>
    <row r="27" spans="2:15" x14ac:dyDescent="0.3">
      <c r="B27" s="20" t="s">
        <v>111</v>
      </c>
      <c r="C27" s="11">
        <v>363828.06</v>
      </c>
    </row>
    <row r="28" spans="2:15" x14ac:dyDescent="0.3">
      <c r="B28" s="20" t="s">
        <v>112</v>
      </c>
      <c r="C28" s="11">
        <v>1791259.99</v>
      </c>
    </row>
    <row r="29" spans="2:15" x14ac:dyDescent="0.3">
      <c r="B29" s="20" t="s">
        <v>91</v>
      </c>
      <c r="C29" s="11">
        <v>48851.14</v>
      </c>
    </row>
    <row r="30" spans="2:15" ht="15" thickBot="1" x14ac:dyDescent="0.35">
      <c r="B30" s="12" t="s">
        <v>25</v>
      </c>
      <c r="C30" s="13">
        <f>SUM(C27:C29)</f>
        <v>2203939.19</v>
      </c>
    </row>
    <row r="31" spans="2:15" x14ac:dyDescent="0.3">
      <c r="B31" s="9" t="s">
        <v>122</v>
      </c>
      <c r="C31" s="8"/>
    </row>
    <row r="32" spans="2:15" x14ac:dyDescent="0.3">
      <c r="B32" s="20" t="s">
        <v>113</v>
      </c>
      <c r="C32" s="11">
        <v>672304.82</v>
      </c>
      <c r="O32" s="21" t="s">
        <v>114</v>
      </c>
    </row>
    <row r="33" spans="2:15" ht="15" thickBot="1" x14ac:dyDescent="0.35">
      <c r="B33" s="12" t="s">
        <v>115</v>
      </c>
      <c r="C33" s="13">
        <f>SUM(C32:C32)</f>
        <v>672304.82</v>
      </c>
      <c r="O33" s="21"/>
    </row>
    <row r="34" spans="2:15" x14ac:dyDescent="0.3">
      <c r="B34" s="9" t="s">
        <v>123</v>
      </c>
      <c r="C34" s="8"/>
      <c r="O34" s="21" t="s">
        <v>116</v>
      </c>
    </row>
    <row r="35" spans="2:15" x14ac:dyDescent="0.3">
      <c r="B35" s="20" t="s">
        <v>4</v>
      </c>
      <c r="C35" s="11">
        <v>26314.400000000001</v>
      </c>
      <c r="O35" s="21"/>
    </row>
    <row r="36" spans="2:15" ht="15" thickBot="1" x14ac:dyDescent="0.35">
      <c r="B36" s="12" t="s">
        <v>117</v>
      </c>
      <c r="C36" s="13">
        <f>SUM(C35:C35)</f>
        <v>26314.400000000001</v>
      </c>
      <c r="O36" s="21" t="s">
        <v>118</v>
      </c>
    </row>
    <row r="37" spans="2:15" x14ac:dyDescent="0.3">
      <c r="B37" s="9" t="s">
        <v>124</v>
      </c>
      <c r="C37" s="8"/>
    </row>
    <row r="38" spans="2:15" x14ac:dyDescent="0.3">
      <c r="B38" s="20" t="s">
        <v>125</v>
      </c>
      <c r="C38" s="11">
        <v>100000</v>
      </c>
    </row>
    <row r="39" spans="2:15" x14ac:dyDescent="0.3">
      <c r="B39" s="20" t="s">
        <v>126</v>
      </c>
      <c r="C39" s="11">
        <v>11540</v>
      </c>
    </row>
    <row r="40" spans="2:15" x14ac:dyDescent="0.3">
      <c r="B40" s="20" t="s">
        <v>65</v>
      </c>
      <c r="C40" s="11">
        <v>3624.57</v>
      </c>
    </row>
    <row r="41" spans="2:15" x14ac:dyDescent="0.3">
      <c r="B41" s="20" t="s">
        <v>127</v>
      </c>
      <c r="C41" s="11">
        <v>1459256</v>
      </c>
    </row>
    <row r="42" spans="2:15" x14ac:dyDescent="0.3">
      <c r="B42" s="20" t="s">
        <v>128</v>
      </c>
      <c r="C42" s="11">
        <v>21127.9</v>
      </c>
    </row>
    <row r="43" spans="2:15" ht="15" thickBot="1" x14ac:dyDescent="0.35">
      <c r="B43" s="12" t="s">
        <v>120</v>
      </c>
      <c r="C43" s="13">
        <f>SUM(C38:C42)</f>
        <v>1595548.47</v>
      </c>
      <c r="O43" s="21" t="s">
        <v>119</v>
      </c>
    </row>
    <row r="44" spans="2:15" ht="16.2" thickBot="1" x14ac:dyDescent="0.35">
      <c r="B44" s="16" t="s">
        <v>33</v>
      </c>
      <c r="C44" s="17">
        <f>SUM(C8,C13,C17,C21,C25,C30,C33,C36,C43)</f>
        <v>7746850.04</v>
      </c>
    </row>
    <row r="45" spans="2:15" x14ac:dyDescent="0.3">
      <c r="B45" s="21"/>
    </row>
    <row r="46" spans="2:15" x14ac:dyDescent="0.3">
      <c r="B46" s="21"/>
    </row>
    <row r="47" spans="2:15" x14ac:dyDescent="0.3">
      <c r="B47" s="21"/>
      <c r="C47" s="18"/>
    </row>
    <row r="48" spans="2:15" x14ac:dyDescent="0.3">
      <c r="B48" s="21"/>
    </row>
    <row r="49" spans="2:3" x14ac:dyDescent="0.3">
      <c r="B49" s="21"/>
      <c r="C49" s="18"/>
    </row>
    <row r="50" spans="2:3" x14ac:dyDescent="0.3">
      <c r="B50" s="21"/>
    </row>
    <row r="53" spans="2:3" x14ac:dyDescent="0.3">
      <c r="B53" s="21"/>
    </row>
    <row r="114" spans="5:5" x14ac:dyDescent="0.3">
      <c r="E114" s="18"/>
    </row>
    <row r="115" spans="5:5" x14ac:dyDescent="0.3">
      <c r="E115" s="18"/>
    </row>
    <row r="116" spans="5:5" x14ac:dyDescent="0.3">
      <c r="E116" s="18"/>
    </row>
    <row r="117" spans="5:5" x14ac:dyDescent="0.3">
      <c r="E117" s="18"/>
    </row>
    <row r="118" spans="5:5" x14ac:dyDescent="0.3">
      <c r="E118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43255-4912-44F9-BBD1-927E4F624C41}">
  <dimension ref="B1:C7"/>
  <sheetViews>
    <sheetView workbookViewId="0">
      <selection activeCell="B21" sqref="B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129</v>
      </c>
    </row>
    <row r="4" spans="2:3" x14ac:dyDescent="0.3">
      <c r="B4" s="9" t="s">
        <v>64</v>
      </c>
      <c r="C4" s="8"/>
    </row>
    <row r="5" spans="2:3" x14ac:dyDescent="0.3">
      <c r="B5" s="10" t="s">
        <v>65</v>
      </c>
      <c r="C5" s="11">
        <v>13998.76</v>
      </c>
    </row>
    <row r="6" spans="2:3" ht="15" thickBot="1" x14ac:dyDescent="0.35">
      <c r="B6" s="12" t="s">
        <v>55</v>
      </c>
      <c r="C6" s="13">
        <f>SUM(C5:C5)</f>
        <v>13998.76</v>
      </c>
    </row>
    <row r="7" spans="2:3" ht="16.2" thickBot="1" x14ac:dyDescent="0.35">
      <c r="B7" s="16" t="s">
        <v>33</v>
      </c>
      <c r="C7" s="17">
        <f>SUM(C6)</f>
        <v>13998.76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F02E9-4359-4277-BB7F-029A3774D848}">
  <dimension ref="B1:C36"/>
  <sheetViews>
    <sheetView topLeftCell="A19" workbookViewId="0">
      <selection activeCell="B43" sqref="B43:B4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130</v>
      </c>
    </row>
    <row r="4" spans="2:3" x14ac:dyDescent="0.3">
      <c r="B4" s="9" t="s">
        <v>132</v>
      </c>
      <c r="C4" s="8"/>
    </row>
    <row r="5" spans="2:3" x14ac:dyDescent="0.3">
      <c r="B5" s="20" t="s">
        <v>134</v>
      </c>
      <c r="C5" s="11">
        <v>68675.67</v>
      </c>
    </row>
    <row r="6" spans="2:3" x14ac:dyDescent="0.3">
      <c r="B6" s="20" t="s">
        <v>135</v>
      </c>
      <c r="C6" s="11">
        <v>39000</v>
      </c>
    </row>
    <row r="7" spans="2:3" x14ac:dyDescent="0.3">
      <c r="B7" s="20" t="s">
        <v>136</v>
      </c>
      <c r="C7" s="11">
        <v>522972</v>
      </c>
    </row>
    <row r="8" spans="2:3" x14ac:dyDescent="0.3">
      <c r="B8" s="20" t="s">
        <v>137</v>
      </c>
      <c r="C8" s="11">
        <v>74188.800000000003</v>
      </c>
    </row>
    <row r="9" spans="2:3" x14ac:dyDescent="0.3">
      <c r="B9" s="20" t="s">
        <v>138</v>
      </c>
      <c r="C9" s="11">
        <v>213418.48</v>
      </c>
    </row>
    <row r="10" spans="2:3" x14ac:dyDescent="0.3">
      <c r="B10" s="20" t="s">
        <v>139</v>
      </c>
      <c r="C10" s="11">
        <v>25200</v>
      </c>
    </row>
    <row r="11" spans="2:3" x14ac:dyDescent="0.3">
      <c r="B11" s="20" t="s">
        <v>140</v>
      </c>
      <c r="C11" s="11">
        <v>1188</v>
      </c>
    </row>
    <row r="12" spans="2:3" x14ac:dyDescent="0.3">
      <c r="B12" s="20" t="s">
        <v>141</v>
      </c>
      <c r="C12" s="11">
        <v>3564</v>
      </c>
    </row>
    <row r="13" spans="2:3" x14ac:dyDescent="0.3">
      <c r="B13" s="20" t="s">
        <v>142</v>
      </c>
      <c r="C13" s="11">
        <v>32400</v>
      </c>
    </row>
    <row r="14" spans="2:3" x14ac:dyDescent="0.3">
      <c r="B14" s="20" t="s">
        <v>143</v>
      </c>
      <c r="C14" s="11">
        <v>914796</v>
      </c>
    </row>
    <row r="15" spans="2:3" x14ac:dyDescent="0.3">
      <c r="B15" s="20" t="s">
        <v>144</v>
      </c>
      <c r="C15" s="11">
        <v>37008</v>
      </c>
    </row>
    <row r="16" spans="2:3" x14ac:dyDescent="0.3">
      <c r="B16" s="20" t="s">
        <v>145</v>
      </c>
      <c r="C16" s="11">
        <v>6840</v>
      </c>
    </row>
    <row r="17" spans="2:3" x14ac:dyDescent="0.3">
      <c r="B17" s="20" t="s">
        <v>73</v>
      </c>
      <c r="C17" s="11">
        <v>23220</v>
      </c>
    </row>
    <row r="18" spans="2:3" x14ac:dyDescent="0.3">
      <c r="B18" s="20" t="s">
        <v>146</v>
      </c>
      <c r="C18" s="11">
        <v>7899</v>
      </c>
    </row>
    <row r="19" spans="2:3" x14ac:dyDescent="0.3">
      <c r="B19" s="20" t="s">
        <v>147</v>
      </c>
      <c r="C19" s="11">
        <v>40555.67</v>
      </c>
    </row>
    <row r="20" spans="2:3" x14ac:dyDescent="0.3">
      <c r="B20" s="20" t="s">
        <v>148</v>
      </c>
      <c r="C20" s="11">
        <v>79373</v>
      </c>
    </row>
    <row r="21" spans="2:3" x14ac:dyDescent="0.3">
      <c r="B21" s="20" t="s">
        <v>149</v>
      </c>
      <c r="C21" s="11">
        <v>85149</v>
      </c>
    </row>
    <row r="22" spans="2:3" x14ac:dyDescent="0.3">
      <c r="B22" s="20" t="s">
        <v>150</v>
      </c>
      <c r="C22" s="11">
        <v>1725000</v>
      </c>
    </row>
    <row r="23" spans="2:3" x14ac:dyDescent="0.3">
      <c r="B23" s="20" t="s">
        <v>151</v>
      </c>
      <c r="C23" s="11">
        <v>51900</v>
      </c>
    </row>
    <row r="24" spans="2:3" x14ac:dyDescent="0.3">
      <c r="B24" s="20" t="s">
        <v>152</v>
      </c>
      <c r="C24" s="11">
        <v>89400</v>
      </c>
    </row>
    <row r="25" spans="2:3" x14ac:dyDescent="0.3">
      <c r="B25" s="20" t="s">
        <v>153</v>
      </c>
      <c r="C25" s="11">
        <v>256380</v>
      </c>
    </row>
    <row r="26" spans="2:3" x14ac:dyDescent="0.3">
      <c r="B26" s="20" t="s">
        <v>154</v>
      </c>
      <c r="C26" s="11">
        <v>41760</v>
      </c>
    </row>
    <row r="27" spans="2:3" x14ac:dyDescent="0.3">
      <c r="B27" s="20" t="s">
        <v>155</v>
      </c>
      <c r="C27" s="11">
        <v>4800</v>
      </c>
    </row>
    <row r="28" spans="2:3" x14ac:dyDescent="0.3">
      <c r="B28" s="20" t="s">
        <v>156</v>
      </c>
      <c r="C28" s="11">
        <v>2228866.7999999998</v>
      </c>
    </row>
    <row r="29" spans="2:3" x14ac:dyDescent="0.3">
      <c r="B29" s="20" t="s">
        <v>91</v>
      </c>
      <c r="C29" s="11">
        <v>13500</v>
      </c>
    </row>
    <row r="30" spans="2:3" x14ac:dyDescent="0.3">
      <c r="B30" s="20" t="s">
        <v>157</v>
      </c>
      <c r="C30" s="11">
        <v>843062.26</v>
      </c>
    </row>
    <row r="31" spans="2:3" ht="15" thickBot="1" x14ac:dyDescent="0.35">
      <c r="B31" s="12" t="s">
        <v>133</v>
      </c>
      <c r="C31" s="13">
        <f>SUM(C5:C30)</f>
        <v>7430116.6799999997</v>
      </c>
    </row>
    <row r="32" spans="2:3" x14ac:dyDescent="0.3">
      <c r="B32" s="9" t="s">
        <v>81</v>
      </c>
      <c r="C32" s="8"/>
    </row>
    <row r="33" spans="2:3" x14ac:dyDescent="0.3">
      <c r="B33" s="10" t="s">
        <v>131</v>
      </c>
      <c r="C33" s="11">
        <v>38534.019999999997</v>
      </c>
    </row>
    <row r="34" spans="2:3" x14ac:dyDescent="0.3">
      <c r="B34" s="10" t="s">
        <v>131</v>
      </c>
      <c r="C34" s="11">
        <v>10503.57</v>
      </c>
    </row>
    <row r="35" spans="2:3" ht="15" thickBot="1" x14ac:dyDescent="0.35">
      <c r="B35" s="12" t="s">
        <v>55</v>
      </c>
      <c r="C35" s="13">
        <f>SUM(C33:C34)</f>
        <v>49037.59</v>
      </c>
    </row>
    <row r="36" spans="2:3" ht="16.2" thickBot="1" x14ac:dyDescent="0.35">
      <c r="B36" s="16" t="s">
        <v>33</v>
      </c>
      <c r="C36" s="17">
        <f>SUM(C35+C31)</f>
        <v>7479154.2699999996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DDC86-4783-41A8-880C-82836FEFC1EE}">
  <dimension ref="B1:C55"/>
  <sheetViews>
    <sheetView topLeftCell="A22" workbookViewId="0">
      <selection activeCell="C63" sqref="C6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158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3</v>
      </c>
      <c r="C5" s="8"/>
    </row>
    <row r="6" spans="2:3" x14ac:dyDescent="0.3">
      <c r="B6" s="10" t="s">
        <v>159</v>
      </c>
      <c r="C6" s="11">
        <v>4552.96</v>
      </c>
    </row>
    <row r="7" spans="2:3" x14ac:dyDescent="0.3">
      <c r="B7" s="10" t="s">
        <v>160</v>
      </c>
      <c r="C7" s="11">
        <v>161377.70000000001</v>
      </c>
    </row>
    <row r="8" spans="2:3" x14ac:dyDescent="0.3">
      <c r="B8" s="10" t="s">
        <v>161</v>
      </c>
      <c r="C8" s="11">
        <v>874335</v>
      </c>
    </row>
    <row r="9" spans="2:3" x14ac:dyDescent="0.3">
      <c r="B9" s="10" t="s">
        <v>162</v>
      </c>
      <c r="C9" s="11">
        <v>144650</v>
      </c>
    </row>
    <row r="10" spans="2:3" x14ac:dyDescent="0.3">
      <c r="B10" s="10" t="s">
        <v>163</v>
      </c>
      <c r="C10" s="11">
        <v>167276.56</v>
      </c>
    </row>
    <row r="11" spans="2:3" x14ac:dyDescent="0.3">
      <c r="B11" s="10" t="s">
        <v>109</v>
      </c>
      <c r="C11" s="11">
        <v>4248.2</v>
      </c>
    </row>
    <row r="12" spans="2:3" x14ac:dyDescent="0.3">
      <c r="B12" s="10" t="s">
        <v>5</v>
      </c>
      <c r="C12" s="11">
        <v>897277.52</v>
      </c>
    </row>
    <row r="13" spans="2:3" x14ac:dyDescent="0.3">
      <c r="B13" s="10" t="s">
        <v>7</v>
      </c>
      <c r="C13" s="11">
        <v>387258.52</v>
      </c>
    </row>
    <row r="14" spans="2:3" x14ac:dyDescent="0.3">
      <c r="B14" s="10" t="s">
        <v>164</v>
      </c>
      <c r="C14" s="11">
        <v>566148</v>
      </c>
    </row>
    <row r="15" spans="2:3" x14ac:dyDescent="0.3">
      <c r="B15" s="10" t="s">
        <v>35</v>
      </c>
      <c r="C15" s="11">
        <v>22099</v>
      </c>
    </row>
    <row r="16" spans="2:3" x14ac:dyDescent="0.3">
      <c r="B16" s="10" t="s">
        <v>9</v>
      </c>
      <c r="C16" s="11">
        <v>1033898.56</v>
      </c>
    </row>
    <row r="17" spans="2:3" x14ac:dyDescent="0.3">
      <c r="B17" s="10" t="s">
        <v>11</v>
      </c>
      <c r="C17" s="11">
        <v>104380.87</v>
      </c>
    </row>
    <row r="18" spans="2:3" ht="15" thickBot="1" x14ac:dyDescent="0.35">
      <c r="B18" s="12" t="s">
        <v>12</v>
      </c>
      <c r="C18" s="13">
        <f>SUM(C6:C17)</f>
        <v>4367502.8900000006</v>
      </c>
    </row>
    <row r="19" spans="2:3" x14ac:dyDescent="0.3">
      <c r="B19" s="9" t="s">
        <v>77</v>
      </c>
      <c r="C19" s="8"/>
    </row>
    <row r="20" spans="2:3" x14ac:dyDescent="0.3">
      <c r="B20" s="10" t="s">
        <v>7</v>
      </c>
      <c r="C20" s="11">
        <v>338800</v>
      </c>
    </row>
    <row r="21" spans="2:3" x14ac:dyDescent="0.3">
      <c r="B21" s="10" t="s">
        <v>8</v>
      </c>
      <c r="C21" s="11">
        <v>334224</v>
      </c>
    </row>
    <row r="22" spans="2:3" x14ac:dyDescent="0.3">
      <c r="B22" s="10" t="s">
        <v>51</v>
      </c>
      <c r="C22" s="11">
        <v>250800</v>
      </c>
    </row>
    <row r="23" spans="2:3" ht="15" thickBot="1" x14ac:dyDescent="0.35">
      <c r="B23" s="12" t="s">
        <v>79</v>
      </c>
      <c r="C23" s="13">
        <f>SUM(C20:C22)</f>
        <v>923824</v>
      </c>
    </row>
    <row r="24" spans="2:3" x14ac:dyDescent="0.3">
      <c r="B24" s="9" t="s">
        <v>16</v>
      </c>
      <c r="C24" s="8"/>
    </row>
    <row r="25" spans="2:3" x14ac:dyDescent="0.3">
      <c r="B25" s="10" t="s">
        <v>109</v>
      </c>
      <c r="C25" s="11">
        <v>2989024.5</v>
      </c>
    </row>
    <row r="26" spans="2:3" ht="15" thickBot="1" x14ac:dyDescent="0.35">
      <c r="B26" s="12" t="s">
        <v>18</v>
      </c>
      <c r="C26" s="13">
        <f>SUM(C25:C25)</f>
        <v>2989024.5</v>
      </c>
    </row>
    <row r="27" spans="2:3" x14ac:dyDescent="0.3">
      <c r="B27" s="9" t="s">
        <v>19</v>
      </c>
      <c r="C27" s="8"/>
    </row>
    <row r="28" spans="2:3" x14ac:dyDescent="0.3">
      <c r="B28" s="10" t="s">
        <v>5</v>
      </c>
      <c r="C28" s="11">
        <v>240774.55</v>
      </c>
    </row>
    <row r="29" spans="2:3" x14ac:dyDescent="0.3">
      <c r="B29" s="10" t="s">
        <v>9</v>
      </c>
      <c r="C29" s="11">
        <v>354915</v>
      </c>
    </row>
    <row r="30" spans="2:3" ht="15" thickBot="1" x14ac:dyDescent="0.35">
      <c r="B30" s="12" t="s">
        <v>20</v>
      </c>
      <c r="C30" s="13">
        <f>SUM(C28:C29)</f>
        <v>595689.55000000005</v>
      </c>
    </row>
    <row r="31" spans="2:3" x14ac:dyDescent="0.3">
      <c r="B31" s="9" t="s">
        <v>21</v>
      </c>
      <c r="C31" s="8"/>
    </row>
    <row r="32" spans="2:3" x14ac:dyDescent="0.3">
      <c r="B32" s="10" t="s">
        <v>4</v>
      </c>
      <c r="C32" s="11">
        <v>204592.1</v>
      </c>
    </row>
    <row r="33" spans="2:3" x14ac:dyDescent="0.3">
      <c r="B33" s="10" t="s">
        <v>5</v>
      </c>
      <c r="C33" s="11">
        <v>328548.99</v>
      </c>
    </row>
    <row r="34" spans="2:3" x14ac:dyDescent="0.3">
      <c r="B34" s="10" t="s">
        <v>159</v>
      </c>
      <c r="C34" s="11">
        <v>5197262.29</v>
      </c>
    </row>
    <row r="35" spans="2:3" x14ac:dyDescent="0.3">
      <c r="B35" s="10" t="s">
        <v>10</v>
      </c>
      <c r="C35" s="11">
        <v>1905640.88</v>
      </c>
    </row>
    <row r="36" spans="2:3" x14ac:dyDescent="0.3">
      <c r="B36" s="10" t="s">
        <v>9</v>
      </c>
      <c r="C36" s="11">
        <v>1209296.83</v>
      </c>
    </row>
    <row r="37" spans="2:3" ht="15" thickBot="1" x14ac:dyDescent="0.35">
      <c r="B37" s="12" t="s">
        <v>22</v>
      </c>
      <c r="C37" s="13">
        <f>SUM(C32:C36)</f>
        <v>8845341.0899999999</v>
      </c>
    </row>
    <row r="38" spans="2:3" x14ac:dyDescent="0.3">
      <c r="B38" s="9" t="s">
        <v>23</v>
      </c>
      <c r="C38" s="8"/>
    </row>
    <row r="39" spans="2:3" x14ac:dyDescent="0.3">
      <c r="B39" s="10" t="s">
        <v>38</v>
      </c>
      <c r="C39" s="11">
        <v>4266357.26</v>
      </c>
    </row>
    <row r="40" spans="2:3" ht="15" thickBot="1" x14ac:dyDescent="0.35">
      <c r="B40" s="12" t="s">
        <v>25</v>
      </c>
      <c r="C40" s="13">
        <f>SUM(C39:C39)</f>
        <v>4266357.26</v>
      </c>
    </row>
    <row r="41" spans="2:3" x14ac:dyDescent="0.3">
      <c r="B41" s="9" t="s">
        <v>165</v>
      </c>
      <c r="C41" s="8"/>
    </row>
    <row r="42" spans="2:3" x14ac:dyDescent="0.3">
      <c r="B42" s="10" t="s">
        <v>43</v>
      </c>
      <c r="C42" s="11">
        <v>1454640</v>
      </c>
    </row>
    <row r="43" spans="2:3" ht="15" thickBot="1" x14ac:dyDescent="0.35">
      <c r="B43" s="12" t="s">
        <v>166</v>
      </c>
      <c r="C43" s="13">
        <f>SUM(C42:C42)</f>
        <v>1454640</v>
      </c>
    </row>
    <row r="44" spans="2:3" ht="15" thickBot="1" x14ac:dyDescent="0.35">
      <c r="B44" s="14" t="s">
        <v>32</v>
      </c>
      <c r="C44" s="15">
        <f>SUM(C43+C40+C37+C30+C26+C23+C18)</f>
        <v>23442379.289999999</v>
      </c>
    </row>
    <row r="45" spans="2:3" x14ac:dyDescent="0.3">
      <c r="B45" s="9" t="s">
        <v>167</v>
      </c>
      <c r="C45" s="8"/>
    </row>
    <row r="46" spans="2:3" x14ac:dyDescent="0.3">
      <c r="B46" s="10" t="s">
        <v>5</v>
      </c>
      <c r="C46" s="11">
        <v>18081.25</v>
      </c>
    </row>
    <row r="47" spans="2:3" x14ac:dyDescent="0.3">
      <c r="B47" s="10" t="s">
        <v>35</v>
      </c>
      <c r="C47" s="11">
        <v>17600</v>
      </c>
    </row>
    <row r="48" spans="2:3" x14ac:dyDescent="0.3">
      <c r="B48" s="10" t="s">
        <v>169</v>
      </c>
      <c r="C48" s="11">
        <v>34430</v>
      </c>
    </row>
    <row r="49" spans="2:3" x14ac:dyDescent="0.3">
      <c r="B49" s="10" t="s">
        <v>171</v>
      </c>
      <c r="C49" s="11">
        <v>2035</v>
      </c>
    </row>
    <row r="50" spans="2:3" x14ac:dyDescent="0.3">
      <c r="B50" s="10" t="s">
        <v>170</v>
      </c>
      <c r="C50" s="11">
        <v>53586.06</v>
      </c>
    </row>
    <row r="51" spans="2:3" ht="15" thickBot="1" x14ac:dyDescent="0.35">
      <c r="B51" s="12" t="s">
        <v>12</v>
      </c>
      <c r="C51" s="13">
        <f>SUM(C46:C50)</f>
        <v>125732.31</v>
      </c>
    </row>
    <row r="52" spans="2:3" x14ac:dyDescent="0.3">
      <c r="B52" s="9" t="s">
        <v>54</v>
      </c>
      <c r="C52" s="8"/>
    </row>
    <row r="53" spans="2:3" x14ac:dyDescent="0.3">
      <c r="B53" s="10" t="s">
        <v>168</v>
      </c>
      <c r="C53" s="11">
        <v>65000</v>
      </c>
    </row>
    <row r="54" spans="2:3" ht="15" thickBot="1" x14ac:dyDescent="0.35">
      <c r="B54" s="12" t="s">
        <v>55</v>
      </c>
      <c r="C54" s="13">
        <f>SUM(C53:C53)</f>
        <v>65000</v>
      </c>
    </row>
    <row r="55" spans="2:3" ht="16.2" thickBot="1" x14ac:dyDescent="0.35">
      <c r="B55" s="16" t="s">
        <v>33</v>
      </c>
      <c r="C55" s="17">
        <f>SUM(C54+C51+C44)</f>
        <v>23633111.599999998</v>
      </c>
    </row>
  </sheetData>
  <sortState xmlns:xlrd2="http://schemas.microsoft.com/office/spreadsheetml/2017/richdata2" ref="B6:C17">
    <sortCondition ref="B6:B17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D7D5B-0981-42B6-A10C-B1DA96C2AFC6}">
  <dimension ref="B1:O147"/>
  <sheetViews>
    <sheetView workbookViewId="0">
      <selection activeCell="G3" sqref="G3"/>
    </sheetView>
  </sheetViews>
  <sheetFormatPr defaultRowHeight="14.4" x14ac:dyDescent="0.3"/>
  <cols>
    <col min="1" max="1" width="5.109375" customWidth="1"/>
    <col min="2" max="2" width="49.44140625" style="21" customWidth="1"/>
    <col min="3" max="3" width="15.21875" customWidth="1"/>
    <col min="5" max="5" width="11.6640625" bestFit="1" customWidth="1"/>
  </cols>
  <sheetData>
    <row r="1" spans="2:3" ht="15.6" x14ac:dyDescent="0.3">
      <c r="B1" s="22" t="s">
        <v>0</v>
      </c>
      <c r="C1" s="4"/>
    </row>
    <row r="2" spans="2:3" ht="16.2" thickBot="1" x14ac:dyDescent="0.35">
      <c r="B2" s="23" t="s">
        <v>1</v>
      </c>
      <c r="C2" s="6" t="s">
        <v>172</v>
      </c>
    </row>
    <row r="3" spans="2:3" x14ac:dyDescent="0.3">
      <c r="B3" s="24" t="s">
        <v>173</v>
      </c>
      <c r="C3" s="8"/>
    </row>
    <row r="4" spans="2:3" x14ac:dyDescent="0.3">
      <c r="B4" s="25" t="s">
        <v>174</v>
      </c>
      <c r="C4" s="11">
        <v>130680</v>
      </c>
    </row>
    <row r="5" spans="2:3" x14ac:dyDescent="0.3">
      <c r="B5" s="25" t="s">
        <v>175</v>
      </c>
      <c r="C5" s="11">
        <v>18889.2</v>
      </c>
    </row>
    <row r="6" spans="2:3" x14ac:dyDescent="0.3">
      <c r="B6" s="25" t="s">
        <v>176</v>
      </c>
      <c r="C6" s="11">
        <v>29172</v>
      </c>
    </row>
    <row r="7" spans="2:3" x14ac:dyDescent="0.3">
      <c r="B7" s="25" t="s">
        <v>177</v>
      </c>
      <c r="C7" s="11">
        <v>14300</v>
      </c>
    </row>
    <row r="8" spans="2:3" x14ac:dyDescent="0.3">
      <c r="B8" s="25" t="s">
        <v>134</v>
      </c>
      <c r="C8" s="11">
        <v>19008</v>
      </c>
    </row>
    <row r="9" spans="2:3" x14ac:dyDescent="0.3">
      <c r="B9" s="25" t="s">
        <v>178</v>
      </c>
      <c r="C9" s="11">
        <v>567000</v>
      </c>
    </row>
    <row r="10" spans="2:3" x14ac:dyDescent="0.3">
      <c r="B10" s="25" t="s">
        <v>179</v>
      </c>
      <c r="C10" s="11">
        <v>58366</v>
      </c>
    </row>
    <row r="11" spans="2:3" x14ac:dyDescent="0.3">
      <c r="B11" s="25" t="s">
        <v>135</v>
      </c>
      <c r="C11" s="11">
        <v>12816</v>
      </c>
    </row>
    <row r="12" spans="2:3" x14ac:dyDescent="0.3">
      <c r="B12" s="25" t="s">
        <v>180</v>
      </c>
      <c r="C12" s="11">
        <v>92598</v>
      </c>
    </row>
    <row r="13" spans="2:3" x14ac:dyDescent="0.3">
      <c r="B13" s="25" t="s">
        <v>181</v>
      </c>
      <c r="C13" s="11">
        <v>102594.8</v>
      </c>
    </row>
    <row r="14" spans="2:3" x14ac:dyDescent="0.3">
      <c r="B14" s="25" t="s">
        <v>182</v>
      </c>
      <c r="C14" s="11">
        <v>24000</v>
      </c>
    </row>
    <row r="15" spans="2:3" x14ac:dyDescent="0.3">
      <c r="B15" s="25" t="s">
        <v>145</v>
      </c>
      <c r="C15" s="11">
        <v>16296</v>
      </c>
    </row>
    <row r="16" spans="2:3" x14ac:dyDescent="0.3">
      <c r="B16" s="25" t="s">
        <v>73</v>
      </c>
      <c r="C16" s="11">
        <v>13800</v>
      </c>
    </row>
    <row r="17" spans="2:3" x14ac:dyDescent="0.3">
      <c r="B17" s="25" t="s">
        <v>183</v>
      </c>
      <c r="C17" s="11">
        <v>376200</v>
      </c>
    </row>
    <row r="18" spans="2:3" x14ac:dyDescent="0.3">
      <c r="B18" s="25" t="s">
        <v>184</v>
      </c>
      <c r="C18" s="11">
        <v>240480</v>
      </c>
    </row>
    <row r="19" spans="2:3" x14ac:dyDescent="0.3">
      <c r="B19" s="25" t="s">
        <v>185</v>
      </c>
      <c r="C19" s="11">
        <v>128520</v>
      </c>
    </row>
    <row r="20" spans="2:3" x14ac:dyDescent="0.3">
      <c r="B20" s="25" t="s">
        <v>186</v>
      </c>
      <c r="C20" s="11">
        <v>47304</v>
      </c>
    </row>
    <row r="21" spans="2:3" x14ac:dyDescent="0.3">
      <c r="B21" s="25" t="s">
        <v>187</v>
      </c>
      <c r="C21" s="11">
        <v>46800</v>
      </c>
    </row>
    <row r="22" spans="2:3" x14ac:dyDescent="0.3">
      <c r="B22" s="25" t="s">
        <v>188</v>
      </c>
      <c r="C22" s="11">
        <v>347641</v>
      </c>
    </row>
    <row r="23" spans="2:3" x14ac:dyDescent="0.3">
      <c r="B23" s="25" t="s">
        <v>189</v>
      </c>
      <c r="C23" s="11">
        <v>190800</v>
      </c>
    </row>
    <row r="24" spans="2:3" x14ac:dyDescent="0.3">
      <c r="B24" s="25" t="s">
        <v>190</v>
      </c>
      <c r="C24" s="11">
        <v>197957.37</v>
      </c>
    </row>
    <row r="25" spans="2:3" x14ac:dyDescent="0.3">
      <c r="B25" s="25" t="s">
        <v>191</v>
      </c>
      <c r="C25" s="11">
        <v>121200</v>
      </c>
    </row>
    <row r="26" spans="2:3" x14ac:dyDescent="0.3">
      <c r="B26" s="25" t="s">
        <v>192</v>
      </c>
      <c r="C26" s="11">
        <v>4824</v>
      </c>
    </row>
    <row r="27" spans="2:3" x14ac:dyDescent="0.3">
      <c r="B27" s="25" t="s">
        <v>193</v>
      </c>
      <c r="C27" s="11">
        <v>5022</v>
      </c>
    </row>
    <row r="28" spans="2:3" x14ac:dyDescent="0.3">
      <c r="B28" s="25" t="s">
        <v>194</v>
      </c>
      <c r="C28" s="11">
        <v>32792.160000000003</v>
      </c>
    </row>
    <row r="29" spans="2:3" x14ac:dyDescent="0.3">
      <c r="B29" s="25" t="s">
        <v>195</v>
      </c>
      <c r="C29" s="11">
        <v>23472</v>
      </c>
    </row>
    <row r="30" spans="2:3" x14ac:dyDescent="0.3">
      <c r="B30" s="25" t="s">
        <v>196</v>
      </c>
      <c r="C30" s="11">
        <v>122328</v>
      </c>
    </row>
    <row r="31" spans="2:3" x14ac:dyDescent="0.3">
      <c r="B31" s="25" t="s">
        <v>197</v>
      </c>
      <c r="C31" s="11">
        <v>388800</v>
      </c>
    </row>
    <row r="32" spans="2:3" x14ac:dyDescent="0.3">
      <c r="B32" s="25" t="s">
        <v>198</v>
      </c>
      <c r="C32" s="11">
        <v>79500</v>
      </c>
    </row>
    <row r="33" spans="2:3" x14ac:dyDescent="0.3">
      <c r="B33" s="25" t="s">
        <v>199</v>
      </c>
      <c r="C33" s="11">
        <v>293460</v>
      </c>
    </row>
    <row r="34" spans="2:3" x14ac:dyDescent="0.3">
      <c r="B34" s="25" t="s">
        <v>90</v>
      </c>
      <c r="C34" s="11">
        <v>242348.16</v>
      </c>
    </row>
    <row r="35" spans="2:3" x14ac:dyDescent="0.3">
      <c r="B35" s="25" t="s">
        <v>200</v>
      </c>
      <c r="C35" s="11">
        <v>146040</v>
      </c>
    </row>
    <row r="36" spans="2:3" x14ac:dyDescent="0.3">
      <c r="B36" s="25" t="s">
        <v>201</v>
      </c>
      <c r="C36" s="11">
        <v>30000</v>
      </c>
    </row>
    <row r="37" spans="2:3" x14ac:dyDescent="0.3">
      <c r="B37" s="25" t="s">
        <v>202</v>
      </c>
      <c r="C37" s="11">
        <v>117600</v>
      </c>
    </row>
    <row r="38" spans="2:3" ht="15" thickBot="1" x14ac:dyDescent="0.35">
      <c r="B38" s="26" t="s">
        <v>203</v>
      </c>
      <c r="C38" s="13">
        <f>SUM(C4:C37)</f>
        <v>4282608.6900000004</v>
      </c>
    </row>
    <row r="39" spans="2:3" x14ac:dyDescent="0.3">
      <c r="B39" s="9" t="s">
        <v>81</v>
      </c>
      <c r="C39" s="8"/>
    </row>
    <row r="40" spans="2:3" x14ac:dyDescent="0.3">
      <c r="B40" s="10" t="s">
        <v>204</v>
      </c>
      <c r="C40" s="11">
        <v>435.47</v>
      </c>
    </row>
    <row r="41" spans="2:3" ht="15" thickBot="1" x14ac:dyDescent="0.35">
      <c r="B41" s="12" t="s">
        <v>55</v>
      </c>
      <c r="C41" s="13">
        <f>SUM(C40:C40)</f>
        <v>435.47</v>
      </c>
    </row>
    <row r="42" spans="2:3" ht="16.2" thickBot="1" x14ac:dyDescent="0.35">
      <c r="B42" s="16" t="s">
        <v>33</v>
      </c>
      <c r="C42" s="17">
        <f>SUM(C41,C38)</f>
        <v>4283044.16</v>
      </c>
    </row>
    <row r="63" spans="15:15" x14ac:dyDescent="0.3">
      <c r="O63" s="21" t="s">
        <v>114</v>
      </c>
    </row>
    <row r="64" spans="15:15" x14ac:dyDescent="0.3">
      <c r="O64" s="21"/>
    </row>
    <row r="65" spans="15:15" x14ac:dyDescent="0.3">
      <c r="O65" s="21"/>
    </row>
    <row r="66" spans="15:15" x14ac:dyDescent="0.3">
      <c r="O66" s="21" t="s">
        <v>116</v>
      </c>
    </row>
    <row r="67" spans="15:15" x14ac:dyDescent="0.3">
      <c r="O67" s="21"/>
    </row>
    <row r="68" spans="15:15" x14ac:dyDescent="0.3">
      <c r="O68" s="21"/>
    </row>
    <row r="69" spans="15:15" x14ac:dyDescent="0.3">
      <c r="O69" s="21" t="s">
        <v>118</v>
      </c>
    </row>
    <row r="72" spans="15:15" x14ac:dyDescent="0.3">
      <c r="O72" s="21" t="s">
        <v>119</v>
      </c>
    </row>
    <row r="143" spans="5:5" x14ac:dyDescent="0.3">
      <c r="E143" s="18"/>
    </row>
    <row r="144" spans="5:5" x14ac:dyDescent="0.3">
      <c r="E144" s="18"/>
    </row>
    <row r="145" spans="5:5" x14ac:dyDescent="0.3">
      <c r="E145" s="18"/>
    </row>
    <row r="146" spans="5:5" x14ac:dyDescent="0.3">
      <c r="E146" s="18"/>
    </row>
    <row r="147" spans="5:5" x14ac:dyDescent="0.3">
      <c r="E147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20</vt:i4>
      </vt:variant>
    </vt:vector>
  </HeadingPairs>
  <TitlesOfParts>
    <vt:vector size="20" baseType="lpstr">
      <vt:lpstr>03.11.2025.</vt:lpstr>
      <vt:lpstr>04.11.2025.</vt:lpstr>
      <vt:lpstr>05.11.2025.</vt:lpstr>
      <vt:lpstr>06.11.2025.</vt:lpstr>
      <vt:lpstr>07.11.2025.</vt:lpstr>
      <vt:lpstr>08.11.2025.</vt:lpstr>
      <vt:lpstr>10.11.2025.</vt:lpstr>
      <vt:lpstr>12.11.2025.</vt:lpstr>
      <vt:lpstr>13.11.2025.</vt:lpstr>
      <vt:lpstr>14.11.2025.</vt:lpstr>
      <vt:lpstr>17.11.2025.</vt:lpstr>
      <vt:lpstr>18.11.2025.</vt:lpstr>
      <vt:lpstr>19.11.2025.</vt:lpstr>
      <vt:lpstr>20.11.2025.</vt:lpstr>
      <vt:lpstr>21.11.2025.</vt:lpstr>
      <vt:lpstr>24.11.2025.</vt:lpstr>
      <vt:lpstr>25.11.2025.</vt:lpstr>
      <vt:lpstr>26.11.2025.</vt:lpstr>
      <vt:lpstr>27.11.2025.</vt:lpstr>
      <vt:lpstr>28.11.2025.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2025-12-01T09:04:01Z</dcterms:modified>
</cp:coreProperties>
</file>